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showInkAnnotation="0" autoCompressPictures="0"/>
  <mc:AlternateContent xmlns:mc="http://schemas.openxmlformats.org/markup-compatibility/2006">
    <mc:Choice Requires="x15">
      <x15ac:absPath xmlns:x15ac="http://schemas.microsoft.com/office/spreadsheetml/2010/11/ac" url="C:\Users\UlJoSF18\OneDrive – Sveriges Riksidrottsförbund\2018\Nyckeltal\"/>
    </mc:Choice>
  </mc:AlternateContent>
  <bookViews>
    <workbookView xWindow="0" yWindow="0" windowWidth="28800" windowHeight="11940" tabRatio="500" activeTab="3"/>
  </bookViews>
  <sheets>
    <sheet name="Inmatning" sheetId="1" r:id="rId1"/>
    <sheet name="Sammanställning" sheetId="2" r:id="rId2"/>
    <sheet name="Frågor" sheetId="4" r:id="rId3"/>
    <sheet name="GIT" sheetId="3" r:id="rId4"/>
  </sheet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A4" i="2" l="1"/>
  <c r="X4" i="2"/>
  <c r="AA5" i="2" l="1"/>
  <c r="F5" i="2" l="1"/>
  <c r="I5" i="2"/>
  <c r="L5" i="2"/>
  <c r="O5" i="2"/>
  <c r="R5" i="2"/>
  <c r="U5" i="2"/>
  <c r="X5" i="2"/>
  <c r="V96" i="2" l="1"/>
  <c r="U96" i="2"/>
  <c r="T96" i="2"/>
  <c r="S96" i="2"/>
  <c r="R96" i="2"/>
  <c r="Q96" i="2"/>
  <c r="P96" i="2"/>
  <c r="O96" i="2"/>
  <c r="N96" i="2"/>
  <c r="M96" i="2"/>
  <c r="L96" i="2"/>
  <c r="K96" i="2"/>
  <c r="J96" i="2"/>
  <c r="I96" i="2"/>
  <c r="H96" i="2"/>
  <c r="G96" i="2"/>
  <c r="F96" i="2"/>
  <c r="E96" i="2"/>
  <c r="V92" i="2"/>
  <c r="U92" i="2"/>
  <c r="T92" i="2"/>
  <c r="S92" i="2"/>
  <c r="R92" i="2"/>
  <c r="Q92" i="2"/>
  <c r="P92" i="2"/>
  <c r="O92" i="2"/>
  <c r="N92" i="2"/>
  <c r="M92" i="2"/>
  <c r="L92" i="2"/>
  <c r="K92" i="2"/>
  <c r="J92" i="2"/>
  <c r="I92" i="2"/>
  <c r="H92" i="2"/>
  <c r="G92" i="2"/>
  <c r="F92" i="2"/>
  <c r="E92" i="2"/>
  <c r="K93" i="2"/>
  <c r="U4" i="2"/>
  <c r="U152" i="2"/>
  <c r="U153" i="2"/>
  <c r="T152" i="2"/>
  <c r="T153" i="2"/>
  <c r="S152" i="2"/>
  <c r="S153" i="2"/>
  <c r="R152" i="2"/>
  <c r="R153" i="2"/>
  <c r="Q152" i="2"/>
  <c r="Q153" i="2"/>
  <c r="P152" i="2"/>
  <c r="P153" i="2"/>
  <c r="O152" i="2"/>
  <c r="O153" i="2"/>
  <c r="N152" i="2"/>
  <c r="N153" i="2"/>
  <c r="M152" i="2"/>
  <c r="M153" i="2"/>
  <c r="L152" i="2"/>
  <c r="L153" i="2"/>
  <c r="K152" i="2"/>
  <c r="K153" i="2"/>
  <c r="J152" i="2"/>
  <c r="J153" i="2"/>
  <c r="I152" i="2"/>
  <c r="I153" i="2"/>
  <c r="H152" i="2"/>
  <c r="H153" i="2"/>
  <c r="G152" i="2"/>
  <c r="G153" i="2"/>
  <c r="F152" i="2"/>
  <c r="F153" i="2"/>
  <c r="E152" i="2"/>
  <c r="E153" i="2"/>
  <c r="D152" i="2"/>
  <c r="D153" i="2"/>
  <c r="U181" i="2"/>
  <c r="U182" i="2"/>
  <c r="T181" i="2"/>
  <c r="T182" i="2"/>
  <c r="S181" i="2"/>
  <c r="S182" i="2"/>
  <c r="S184" i="2" s="1"/>
  <c r="R181" i="2"/>
  <c r="R182" i="2"/>
  <c r="Q181" i="2"/>
  <c r="Q182" i="2"/>
  <c r="Q184" i="2" s="1"/>
  <c r="P181" i="2"/>
  <c r="P182" i="2"/>
  <c r="O181" i="2"/>
  <c r="O182" i="2"/>
  <c r="N181" i="2"/>
  <c r="N182" i="2"/>
  <c r="M181" i="2"/>
  <c r="M182" i="2"/>
  <c r="L181" i="2"/>
  <c r="L182" i="2"/>
  <c r="K181" i="2"/>
  <c r="K182" i="2"/>
  <c r="J181" i="2"/>
  <c r="J182" i="2"/>
  <c r="I181" i="2"/>
  <c r="I182" i="2"/>
  <c r="I184" i="2" s="1"/>
  <c r="H181" i="2"/>
  <c r="H182" i="2"/>
  <c r="G181" i="2"/>
  <c r="G182" i="2"/>
  <c r="F181" i="2"/>
  <c r="F182" i="2"/>
  <c r="E181" i="2"/>
  <c r="E182" i="2"/>
  <c r="D181" i="2"/>
  <c r="D182" i="2"/>
  <c r="U210" i="2"/>
  <c r="U211" i="2"/>
  <c r="T210" i="2"/>
  <c r="T211" i="2"/>
  <c r="S210" i="2"/>
  <c r="S211" i="2"/>
  <c r="R210" i="2"/>
  <c r="R211" i="2"/>
  <c r="Q210" i="2"/>
  <c r="Q211" i="2"/>
  <c r="P210" i="2"/>
  <c r="P211" i="2"/>
  <c r="O210" i="2"/>
  <c r="O211" i="2"/>
  <c r="O213" i="2" s="1"/>
  <c r="N210" i="2"/>
  <c r="N211" i="2"/>
  <c r="M210" i="2"/>
  <c r="M211" i="2"/>
  <c r="M213" i="2" s="1"/>
  <c r="L210" i="2"/>
  <c r="L211" i="2"/>
  <c r="K210" i="2"/>
  <c r="K211" i="2"/>
  <c r="J210" i="2"/>
  <c r="J211" i="2"/>
  <c r="I210" i="2"/>
  <c r="I211" i="2"/>
  <c r="H210" i="2"/>
  <c r="H211" i="2"/>
  <c r="G210" i="2"/>
  <c r="G211" i="2"/>
  <c r="F210" i="2"/>
  <c r="F211" i="2"/>
  <c r="E210" i="2"/>
  <c r="E211" i="2"/>
  <c r="V211" i="2" s="1"/>
  <c r="G206" i="2" s="1"/>
  <c r="D210" i="2"/>
  <c r="D211" i="2"/>
  <c r="U212" i="2"/>
  <c r="T212" i="2"/>
  <c r="S212" i="2"/>
  <c r="R212" i="2"/>
  <c r="Q212" i="2"/>
  <c r="P212" i="2"/>
  <c r="O212" i="2"/>
  <c r="N212" i="2"/>
  <c r="M212" i="2"/>
  <c r="L212" i="2"/>
  <c r="K212" i="2"/>
  <c r="J212" i="2"/>
  <c r="I212" i="2"/>
  <c r="H212" i="2"/>
  <c r="G212" i="2"/>
  <c r="F212" i="2"/>
  <c r="E212" i="2"/>
  <c r="D212" i="2"/>
  <c r="U183" i="2"/>
  <c r="T183" i="2"/>
  <c r="S183" i="2"/>
  <c r="R183" i="2"/>
  <c r="Q183" i="2"/>
  <c r="P183" i="2"/>
  <c r="O183" i="2"/>
  <c r="N183" i="2"/>
  <c r="M183" i="2"/>
  <c r="L183" i="2"/>
  <c r="K183" i="2"/>
  <c r="J183" i="2"/>
  <c r="I183" i="2"/>
  <c r="H183" i="2"/>
  <c r="G183" i="2"/>
  <c r="F183" i="2"/>
  <c r="E183" i="2"/>
  <c r="D183" i="2"/>
  <c r="D154" i="2"/>
  <c r="E154" i="2"/>
  <c r="F154" i="2"/>
  <c r="G154" i="2"/>
  <c r="H154" i="2"/>
  <c r="I154" i="2"/>
  <c r="J154" i="2"/>
  <c r="K154" i="2"/>
  <c r="L154" i="2"/>
  <c r="M154" i="2"/>
  <c r="N154" i="2"/>
  <c r="O154" i="2"/>
  <c r="P154" i="2"/>
  <c r="Q154" i="2"/>
  <c r="R154" i="2"/>
  <c r="S154" i="2"/>
  <c r="T154" i="2"/>
  <c r="U154" i="2"/>
  <c r="N119" i="2"/>
  <c r="N118" i="2"/>
  <c r="L119" i="2"/>
  <c r="L118" i="2"/>
  <c r="L120" i="2" s="1"/>
  <c r="J119" i="2"/>
  <c r="J118" i="2"/>
  <c r="H119" i="2"/>
  <c r="H118" i="2"/>
  <c r="F119" i="2"/>
  <c r="F118" i="2"/>
  <c r="D118" i="2"/>
  <c r="D119" i="2"/>
  <c r="V89" i="2"/>
  <c r="V90" i="2"/>
  <c r="V91" i="2"/>
  <c r="V93" i="2"/>
  <c r="V104" i="2" s="1"/>
  <c r="V94" i="2"/>
  <c r="V95" i="2"/>
  <c r="V97" i="2"/>
  <c r="V98" i="2"/>
  <c r="V99" i="2"/>
  <c r="V100" i="2"/>
  <c r="V101" i="2"/>
  <c r="V102" i="2"/>
  <c r="U89" i="2"/>
  <c r="U90" i="2"/>
  <c r="U91" i="2"/>
  <c r="U93" i="2"/>
  <c r="U94" i="2"/>
  <c r="U95" i="2"/>
  <c r="U97" i="2"/>
  <c r="U98" i="2"/>
  <c r="U99" i="2"/>
  <c r="U100" i="2"/>
  <c r="U101" i="2"/>
  <c r="U102" i="2"/>
  <c r="T89" i="2"/>
  <c r="T90" i="2"/>
  <c r="T91" i="2"/>
  <c r="T93" i="2"/>
  <c r="T94" i="2"/>
  <c r="T95" i="2"/>
  <c r="T97" i="2"/>
  <c r="T98" i="2"/>
  <c r="T99" i="2"/>
  <c r="T100" i="2"/>
  <c r="T101" i="2"/>
  <c r="T102" i="2"/>
  <c r="S89" i="2"/>
  <c r="S90" i="2"/>
  <c r="S91" i="2"/>
  <c r="S93" i="2"/>
  <c r="S94" i="2"/>
  <c r="S95" i="2"/>
  <c r="S97" i="2"/>
  <c r="S98" i="2"/>
  <c r="S99" i="2"/>
  <c r="S100" i="2"/>
  <c r="S101" i="2"/>
  <c r="S102" i="2"/>
  <c r="R89" i="2"/>
  <c r="R90" i="2"/>
  <c r="R91" i="2"/>
  <c r="R93" i="2"/>
  <c r="R94" i="2"/>
  <c r="R95" i="2"/>
  <c r="R97" i="2"/>
  <c r="R98" i="2"/>
  <c r="R99" i="2"/>
  <c r="R100" i="2"/>
  <c r="R101" i="2"/>
  <c r="R102" i="2"/>
  <c r="Q89" i="2"/>
  <c r="Q90" i="2"/>
  <c r="Q91" i="2"/>
  <c r="Q93" i="2"/>
  <c r="Q94" i="2"/>
  <c r="Q95" i="2"/>
  <c r="Q97" i="2"/>
  <c r="Q98" i="2"/>
  <c r="Q99" i="2"/>
  <c r="Q100" i="2"/>
  <c r="Q101" i="2"/>
  <c r="Q102" i="2"/>
  <c r="P89" i="2"/>
  <c r="P90" i="2"/>
  <c r="P91" i="2"/>
  <c r="P93" i="2"/>
  <c r="P94" i="2"/>
  <c r="P95" i="2"/>
  <c r="P97" i="2"/>
  <c r="P98" i="2"/>
  <c r="P99" i="2"/>
  <c r="P100" i="2"/>
  <c r="P101" i="2"/>
  <c r="P102" i="2"/>
  <c r="O89" i="2"/>
  <c r="O90" i="2"/>
  <c r="O91" i="2"/>
  <c r="O93" i="2"/>
  <c r="O94" i="2"/>
  <c r="O95" i="2"/>
  <c r="O97" i="2"/>
  <c r="O98" i="2"/>
  <c r="O99" i="2"/>
  <c r="O100" i="2"/>
  <c r="O101" i="2"/>
  <c r="O102" i="2"/>
  <c r="N89" i="2"/>
  <c r="N90" i="2"/>
  <c r="N91" i="2"/>
  <c r="N93" i="2"/>
  <c r="N94" i="2"/>
  <c r="N95" i="2"/>
  <c r="N97" i="2"/>
  <c r="N98" i="2"/>
  <c r="N99" i="2"/>
  <c r="N100" i="2"/>
  <c r="N101" i="2"/>
  <c r="N102" i="2"/>
  <c r="M89" i="2"/>
  <c r="M90" i="2"/>
  <c r="M91" i="2"/>
  <c r="M93" i="2"/>
  <c r="M94" i="2"/>
  <c r="M95" i="2"/>
  <c r="M97" i="2"/>
  <c r="M98" i="2"/>
  <c r="M99" i="2"/>
  <c r="M100" i="2"/>
  <c r="M101" i="2"/>
  <c r="M102" i="2"/>
  <c r="L89" i="2"/>
  <c r="L90" i="2"/>
  <c r="L91" i="2"/>
  <c r="L93" i="2"/>
  <c r="L94" i="2"/>
  <c r="L95" i="2"/>
  <c r="L97" i="2"/>
  <c r="L98" i="2"/>
  <c r="L99" i="2"/>
  <c r="L100" i="2"/>
  <c r="L101" i="2"/>
  <c r="L102" i="2"/>
  <c r="K89" i="2"/>
  <c r="K90" i="2"/>
  <c r="K91" i="2"/>
  <c r="K94" i="2"/>
  <c r="K95" i="2"/>
  <c r="K97" i="2"/>
  <c r="K98" i="2"/>
  <c r="K99" i="2"/>
  <c r="K100" i="2"/>
  <c r="K101" i="2"/>
  <c r="K102" i="2"/>
  <c r="J89" i="2"/>
  <c r="J90" i="2"/>
  <c r="J91" i="2"/>
  <c r="J93" i="2"/>
  <c r="J94" i="2"/>
  <c r="J95" i="2"/>
  <c r="J97" i="2"/>
  <c r="J98" i="2"/>
  <c r="J99" i="2"/>
  <c r="J100" i="2"/>
  <c r="J101" i="2"/>
  <c r="J102" i="2"/>
  <c r="I89" i="2"/>
  <c r="I90" i="2"/>
  <c r="I91" i="2"/>
  <c r="I93" i="2"/>
  <c r="I94" i="2"/>
  <c r="I95" i="2"/>
  <c r="I97" i="2"/>
  <c r="I98" i="2"/>
  <c r="I99" i="2"/>
  <c r="I100" i="2"/>
  <c r="I101" i="2"/>
  <c r="I102" i="2"/>
  <c r="H89" i="2"/>
  <c r="H90" i="2"/>
  <c r="H91" i="2"/>
  <c r="H93" i="2"/>
  <c r="H94" i="2"/>
  <c r="H95" i="2"/>
  <c r="H97" i="2"/>
  <c r="H98" i="2"/>
  <c r="H99" i="2"/>
  <c r="H100" i="2"/>
  <c r="H101" i="2"/>
  <c r="H102" i="2"/>
  <c r="G89" i="2"/>
  <c r="G90" i="2"/>
  <c r="G91" i="2"/>
  <c r="G93" i="2"/>
  <c r="G94" i="2"/>
  <c r="G95" i="2"/>
  <c r="G97" i="2"/>
  <c r="G98" i="2"/>
  <c r="G99" i="2"/>
  <c r="G100" i="2"/>
  <c r="G101" i="2"/>
  <c r="G102" i="2"/>
  <c r="G105" i="2" s="1"/>
  <c r="F89" i="2"/>
  <c r="F90" i="2"/>
  <c r="F91" i="2"/>
  <c r="F93" i="2"/>
  <c r="F94" i="2"/>
  <c r="F95" i="2"/>
  <c r="F97" i="2"/>
  <c r="F98" i="2"/>
  <c r="F99" i="2"/>
  <c r="F100" i="2"/>
  <c r="F101" i="2"/>
  <c r="F102" i="2"/>
  <c r="F105" i="2" s="1"/>
  <c r="E89" i="2"/>
  <c r="E90" i="2"/>
  <c r="E91" i="2"/>
  <c r="E93" i="2"/>
  <c r="E94" i="2"/>
  <c r="E95" i="2"/>
  <c r="E97" i="2"/>
  <c r="E98" i="2"/>
  <c r="E99" i="2"/>
  <c r="E100" i="2"/>
  <c r="E101" i="2"/>
  <c r="E102" i="2"/>
  <c r="I61" i="2"/>
  <c r="U61" i="2"/>
  <c r="U62" i="2"/>
  <c r="T61" i="2"/>
  <c r="T62" i="2"/>
  <c r="S61" i="2"/>
  <c r="S62" i="2"/>
  <c r="R61" i="2"/>
  <c r="R62" i="2"/>
  <c r="Q61" i="2"/>
  <c r="Q62" i="2"/>
  <c r="P61" i="2"/>
  <c r="P62" i="2"/>
  <c r="O61" i="2"/>
  <c r="O62" i="2"/>
  <c r="N61" i="2"/>
  <c r="N62" i="2"/>
  <c r="M61" i="2"/>
  <c r="M62" i="2"/>
  <c r="L61" i="2"/>
  <c r="L62" i="2"/>
  <c r="K61" i="2"/>
  <c r="K62" i="2"/>
  <c r="J61" i="2"/>
  <c r="J62" i="2"/>
  <c r="I62" i="2"/>
  <c r="H61" i="2"/>
  <c r="H62" i="2"/>
  <c r="G61" i="2"/>
  <c r="G62" i="2"/>
  <c r="F61" i="2"/>
  <c r="F62" i="2"/>
  <c r="E61" i="2"/>
  <c r="E62" i="2"/>
  <c r="D61" i="2"/>
  <c r="D62" i="2"/>
  <c r="R4" i="2"/>
  <c r="O4" i="2"/>
  <c r="L4" i="2"/>
  <c r="I4" i="2"/>
  <c r="F4" i="2"/>
  <c r="F120" i="2"/>
  <c r="D120" i="2"/>
  <c r="J213" i="2"/>
  <c r="R213" i="2"/>
  <c r="L184" i="2"/>
  <c r="N155" i="2"/>
  <c r="K213" i="2"/>
  <c r="E184" i="2"/>
  <c r="H155" i="2"/>
  <c r="F213" i="2"/>
  <c r="M184" i="2"/>
  <c r="K184" i="2"/>
  <c r="I155" i="2"/>
  <c r="R155" i="2"/>
  <c r="V181" i="2"/>
  <c r="G176" i="2" s="1"/>
  <c r="O184" i="2"/>
  <c r="F155" i="2"/>
  <c r="M155" i="2"/>
  <c r="G184" i="2"/>
  <c r="J184" i="2"/>
  <c r="U184" i="2"/>
  <c r="J155" i="2"/>
  <c r="L155" i="2"/>
  <c r="V210" i="2"/>
  <c r="G205" i="2" s="1"/>
  <c r="D155" i="2"/>
  <c r="L213" i="2"/>
  <c r="N213" i="2"/>
  <c r="P213" i="2"/>
  <c r="H213" i="2"/>
  <c r="T213" i="2"/>
  <c r="D213" i="2"/>
  <c r="J120" i="2"/>
  <c r="P155" i="2"/>
  <c r="T155" i="2"/>
  <c r="G155" i="2" l="1"/>
  <c r="H105" i="2"/>
  <c r="I105" i="2"/>
  <c r="V153" i="2"/>
  <c r="G148" i="2" s="1"/>
  <c r="J32" i="2"/>
  <c r="L32" i="2"/>
  <c r="R32" i="2"/>
  <c r="N120" i="2"/>
  <c r="V182" i="2"/>
  <c r="G177" i="2" s="1"/>
  <c r="F184" i="2"/>
  <c r="H184" i="2"/>
  <c r="N184" i="2"/>
  <c r="P184" i="2"/>
  <c r="R184" i="2"/>
  <c r="T184" i="2"/>
  <c r="V152" i="2"/>
  <c r="G147" i="2" s="1"/>
  <c r="K155" i="2"/>
  <c r="O155" i="2"/>
  <c r="Q155" i="2"/>
  <c r="S155" i="2"/>
  <c r="U155" i="2"/>
  <c r="E32" i="2"/>
  <c r="G32" i="2"/>
  <c r="I32" i="2"/>
  <c r="J105" i="2"/>
  <c r="L104" i="2"/>
  <c r="Q32" i="2"/>
  <c r="S105" i="2"/>
  <c r="N32" i="2"/>
  <c r="P32" i="2"/>
  <c r="T32" i="2"/>
  <c r="H104" i="2"/>
  <c r="H106" i="2" s="1"/>
  <c r="Q104" i="2"/>
  <c r="U104" i="2"/>
  <c r="F104" i="2"/>
  <c r="F106" i="2" s="1"/>
  <c r="J104" i="2"/>
  <c r="K104" i="2"/>
  <c r="M105" i="2"/>
  <c r="N104" i="2"/>
  <c r="O105" i="2"/>
  <c r="P104" i="2"/>
  <c r="Q105" i="2"/>
  <c r="R105" i="2"/>
  <c r="R104" i="2"/>
  <c r="R106" i="2" s="1"/>
  <c r="S104" i="2"/>
  <c r="T105" i="2"/>
  <c r="T104" i="2"/>
  <c r="T106" i="2" s="1"/>
  <c r="U105" i="2"/>
  <c r="U106" i="2" s="1"/>
  <c r="V105" i="2"/>
  <c r="V106" i="2" s="1"/>
  <c r="H120" i="2"/>
  <c r="V154" i="2"/>
  <c r="G149" i="2" s="1"/>
  <c r="V183" i="2"/>
  <c r="G178" i="2" s="1"/>
  <c r="V212" i="2"/>
  <c r="G207" i="2" s="1"/>
  <c r="E213" i="2"/>
  <c r="G213" i="2"/>
  <c r="I213" i="2"/>
  <c r="Q213" i="2"/>
  <c r="S213" i="2"/>
  <c r="U213" i="2"/>
  <c r="G104" i="2"/>
  <c r="G106" i="2" s="1"/>
  <c r="I104" i="2"/>
  <c r="I106" i="2" s="1"/>
  <c r="L105" i="2"/>
  <c r="L106" i="2" s="1"/>
  <c r="N105" i="2"/>
  <c r="O104" i="2"/>
  <c r="P105" i="2"/>
  <c r="V61" i="2"/>
  <c r="F32" i="2"/>
  <c r="H32" i="2"/>
  <c r="V62" i="2"/>
  <c r="M32" i="2"/>
  <c r="O32" i="2"/>
  <c r="S32" i="2"/>
  <c r="U32" i="2"/>
  <c r="E104" i="2"/>
  <c r="E106" i="2" s="1"/>
  <c r="K105" i="2"/>
  <c r="M104" i="2"/>
  <c r="M106" i="2" s="1"/>
  <c r="P106" i="2"/>
  <c r="D32" i="2"/>
  <c r="E155" i="2"/>
  <c r="K32" i="2"/>
  <c r="D184" i="2"/>
  <c r="Q106" i="2" l="1"/>
  <c r="J106" i="2"/>
  <c r="G204" i="2"/>
  <c r="I205" i="2" s="1"/>
  <c r="G146" i="2"/>
  <c r="I149" i="2" s="1"/>
  <c r="N106" i="2"/>
  <c r="O106" i="2"/>
  <c r="G175" i="2"/>
  <c r="I177" i="2" s="1"/>
  <c r="S106" i="2"/>
  <c r="V32" i="2"/>
  <c r="K106" i="2"/>
  <c r="I148" i="2"/>
  <c r="I207" i="2" l="1"/>
  <c r="I147" i="2"/>
  <c r="I206" i="2"/>
  <c r="I178" i="2"/>
  <c r="I176" i="2"/>
</calcChain>
</file>

<file path=xl/sharedStrings.xml><?xml version="1.0" encoding="utf-8"?>
<sst xmlns="http://schemas.openxmlformats.org/spreadsheetml/2006/main" count="169" uniqueCount="139">
  <si>
    <t>Antal juniorer</t>
  </si>
  <si>
    <t>Förnamn</t>
  </si>
  <si>
    <t>Efternamn</t>
  </si>
  <si>
    <t>Kön</t>
  </si>
  <si>
    <t>Ålder</t>
  </si>
  <si>
    <t>Hcp</t>
  </si>
  <si>
    <t>Träning</t>
  </si>
  <si>
    <t>Tävling externt</t>
  </si>
  <si>
    <t>LOK vår</t>
  </si>
  <si>
    <t>LOK höst</t>
  </si>
  <si>
    <t>Totalt</t>
  </si>
  <si>
    <t>Andel juniorer</t>
  </si>
  <si>
    <t>Antal medlemmar totalt</t>
  </si>
  <si>
    <t>Antal juniormedlemmar</t>
  </si>
  <si>
    <t>1. Medlemmar</t>
  </si>
  <si>
    <t>2. Åldersfördelning</t>
  </si>
  <si>
    <t>Pojkar</t>
  </si>
  <si>
    <t>Flickor</t>
  </si>
  <si>
    <t>&lt;5</t>
  </si>
  <si>
    <t>Antal</t>
  </si>
  <si>
    <t>3. Könsfördelningen</t>
  </si>
  <si>
    <t>Summa</t>
  </si>
  <si>
    <t>Inmatning av data</t>
  </si>
  <si>
    <t>Frågeställningar</t>
  </si>
  <si>
    <t>4. Utvecklingen</t>
  </si>
  <si>
    <t>HCP 0-3</t>
  </si>
  <si>
    <t>HCP 7-11</t>
  </si>
  <si>
    <t>HCP 12-16</t>
  </si>
  <si>
    <t>HCP 17-21</t>
  </si>
  <si>
    <t>HCP 22-26</t>
  </si>
  <si>
    <t>HCP 27-31</t>
  </si>
  <si>
    <t>HCP 32-36</t>
  </si>
  <si>
    <t>HCP 37-54</t>
  </si>
  <si>
    <t>100-Bana</t>
  </si>
  <si>
    <t>50-Bana</t>
  </si>
  <si>
    <t>30-Bana</t>
  </si>
  <si>
    <t>Inget</t>
  </si>
  <si>
    <t>HCP &lt;0</t>
  </si>
  <si>
    <t>HCP 4-6</t>
  </si>
  <si>
    <t>ÅLDER</t>
  </si>
  <si>
    <t>ÖVER</t>
  </si>
  <si>
    <t>UNDER</t>
  </si>
  <si>
    <t>5. LOK-sammankomster</t>
  </si>
  <si>
    <t>Deltog</t>
  </si>
  <si>
    <t>Deltog ej</t>
  </si>
  <si>
    <t>Vet ej</t>
  </si>
  <si>
    <t>Deltog i klubbtävling</t>
  </si>
  <si>
    <t>Vet inte</t>
  </si>
  <si>
    <t>7. Tävling utanför klubben</t>
  </si>
  <si>
    <t>Deltog i extern tävling</t>
  </si>
  <si>
    <t>Klubb-tävling</t>
  </si>
  <si>
    <t>8. Andel i träning</t>
  </si>
  <si>
    <t>6. Klubbtävlingar</t>
  </si>
  <si>
    <t>Deltog i träning</t>
  </si>
  <si>
    <r>
      <t>5.</t>
    </r>
    <r>
      <rPr>
        <sz val="7"/>
        <color theme="1"/>
        <rFont val="Times New Roman"/>
        <family val="1"/>
      </rPr>
      <t xml:space="preserve">     </t>
    </r>
    <r>
      <rPr>
        <sz val="12"/>
        <color theme="1"/>
        <rFont val="Cambria"/>
        <family val="1"/>
      </rPr>
      <t>Klicka på ”Export” längst upp till höger.</t>
    </r>
  </si>
  <si>
    <r>
      <t>6.</t>
    </r>
    <r>
      <rPr>
        <sz val="7"/>
        <color theme="1"/>
        <rFont val="Times New Roman"/>
        <family val="1"/>
      </rPr>
      <t xml:space="preserve">     </t>
    </r>
    <r>
      <rPr>
        <sz val="12"/>
        <color theme="1"/>
        <rFont val="Cambria"/>
        <family val="1"/>
      </rPr>
      <t>Välj format ”Microsoft Excel”</t>
    </r>
  </si>
  <si>
    <r>
      <t>8.</t>
    </r>
    <r>
      <rPr>
        <sz val="7"/>
        <color theme="1"/>
        <rFont val="Times New Roman"/>
        <family val="1"/>
      </rPr>
      <t xml:space="preserve">     </t>
    </r>
    <r>
      <rPr>
        <sz val="12"/>
        <color theme="1"/>
        <rFont val="Cambria"/>
        <family val="1"/>
      </rPr>
      <t>Öppna den nya filen i Excel.</t>
    </r>
  </si>
  <si>
    <r>
      <t>9.</t>
    </r>
    <r>
      <rPr>
        <sz val="7"/>
        <color theme="1"/>
        <rFont val="Times New Roman"/>
        <family val="1"/>
      </rPr>
      <t xml:space="preserve">     </t>
    </r>
    <r>
      <rPr>
        <sz val="12"/>
        <color theme="1"/>
        <rFont val="Cambria"/>
        <family val="1"/>
      </rPr>
      <t>Leta upp alla spelare med plushcp. Ändra manuellt till minus. För en spelare som har +1,3 skall det alltså stå -1,3</t>
    </r>
  </si>
  <si>
    <r>
      <t>13.</t>
    </r>
    <r>
      <rPr>
        <sz val="7"/>
        <color theme="1"/>
        <rFont val="Times New Roman"/>
        <family val="1"/>
      </rPr>
      <t xml:space="preserve"> </t>
    </r>
    <r>
      <rPr>
        <sz val="12"/>
        <color theme="1"/>
        <rFont val="Cambria"/>
        <family val="1"/>
      </rPr>
      <t>Öppna excelbladet Inmatning Nyckeltal JK, markera cellen under ”Förnamn” och välj klistra in.</t>
    </r>
  </si>
  <si>
    <t>http://www.svenskidrott.se/Ekonomisktstod/LOK-stod/</t>
  </si>
  <si>
    <t>Klubb</t>
  </si>
  <si>
    <t>Datum</t>
  </si>
  <si>
    <t>Kontakt (namn, mail och telefon)</t>
  </si>
  <si>
    <t xml:space="preserve">1. Fyll i tabellen nedan med antal aktiva medlemmar och LOK-stöd. Du finner klubbens lok-stöd på denna länk. </t>
  </si>
  <si>
    <t>2. Mata in juniornamn manuellt nedan eller gör export från GIT, instruktion finns under fliken GIT i detta dokument. Då GIT inte registrerar spelnivå annat än i HCP skall du skriva in 30b (30-bana), 50b och 100b för respektive spelare som inte har HCP. Under Klubbtävling, tävling externt och träning fyller du i "j" om spelaren varit med och "n" om spelaren inte varit med. Lämna blank om du inte vet.  Glöm inte att lägga in de juniorer som är med i träning men som ej är medlem i klubben (kan finnas i ert Idrottonline-register).</t>
  </si>
  <si>
    <t>1. Logga in på GIT</t>
  </si>
  <si>
    <t>2. Gå till flik nr. 5 rapporter och välj 1. personrapport</t>
  </si>
  <si>
    <t>3. Välj rapporten Git.junior.excel.rpx</t>
  </si>
  <si>
    <r>
      <t>4.</t>
    </r>
    <r>
      <rPr>
        <sz val="7"/>
        <color theme="1"/>
        <rFont val="Times New Roman"/>
        <family val="1"/>
      </rPr>
      <t xml:space="preserve">     </t>
    </r>
    <r>
      <rPr>
        <sz val="12"/>
        <color theme="1"/>
        <rFont val="Cambria"/>
        <family val="1"/>
      </rPr>
      <t>Klicka på ”Filtrera, sortera”. Välj ”Mellan” på ålder och fyll i värde 1 och tom värde 21. Klicka på okej, ett nytt fönster öppnas</t>
    </r>
  </si>
  <si>
    <r>
      <t>7.</t>
    </r>
    <r>
      <rPr>
        <sz val="7"/>
        <color theme="1"/>
        <rFont val="Times New Roman"/>
        <family val="1"/>
      </rPr>
      <t xml:space="preserve">     </t>
    </r>
    <r>
      <rPr>
        <sz val="12"/>
        <color theme="1"/>
        <rFont val="Cambria"/>
        <family val="1"/>
      </rPr>
      <t>Ange ett filnamn, tex. juniorinventering. Klicka sedan på rutan precis höger om filnamnet och välj där var filen skall sparas.</t>
    </r>
  </si>
  <si>
    <t>10. Markera förnamn, efternamn, kön, ålder och hcp och kopiera datan.</t>
  </si>
  <si>
    <t xml:space="preserve">12. Markera datan med ålder och formatera om den kolumnen till tal, likaså med kolumnen hcp. Då hamnar de siffrorna rätt i sammanfattningen. </t>
  </si>
  <si>
    <t xml:space="preserve">Vid frågor eller hjälp kontakta Johanna Ericsson på Svenska Golfförbundet. Tel 070-841 42 28 eller via mail johanna.ericsson@golf.se </t>
  </si>
  <si>
    <t xml:space="preserve">11. Öppna nyckeltalsfilen och klistra in datan under rubrikerna, se till så att datan hamnar i rätt kolumn. </t>
  </si>
  <si>
    <t>Ta tag i era Nyckeltal</t>
  </si>
  <si>
    <t>När ni samlat in och sammanställt talen i excel-filen har vi tal för tal lyft fram några resonemang och frågeställningar som är kopplade till respektive tal. Samtala kring dessa saker och de ni själva kommer fram till för att börja förbättra verksamheten.</t>
  </si>
  <si>
    <t>Åldersfördelningen</t>
  </si>
  <si>
    <t>1. Finns det en jämn spridning i åldrarna?</t>
  </si>
  <si>
    <t>2. Är det några år som det är många/få?</t>
  </si>
  <si>
    <t>3. Försvinner det juniorer i en viss ålder?</t>
  </si>
  <si>
    <t>Utvecklingen</t>
  </si>
  <si>
    <t>1. Har ni 30-, 50- och 100-bana på klubben?</t>
  </si>
  <si>
    <t>2. Är det någon speciell ålder som era juniorer är över/under linjen</t>
  </si>
  <si>
    <t>3. I vilken ålder planar kurvan ut för era juniorer?</t>
  </si>
  <si>
    <t>4. Hur mycket verksamhet finns det för juniorer på klubben?</t>
  </si>
  <si>
    <t>5. Ökar verksamheten för en junior i takt med att den blir äldre?</t>
  </si>
  <si>
    <t>6. Hur snabbt kommer de som börjar lite senare över linjen?</t>
  </si>
  <si>
    <t>7. Har ni lokaler/anläggning för att träna hela året?</t>
  </si>
  <si>
    <t>8. Har ledarna gått Golfens Ledarutbildningar?</t>
  </si>
  <si>
    <t>9. Har alla barn GolfÄventyret?</t>
  </si>
  <si>
    <t>10. Säljer ni Golfäventyret på klubben eller ingår den i träningen?</t>
  </si>
  <si>
    <t>11. Har ni läger för alla åldrar (olika för olika åldrar)</t>
  </si>
  <si>
    <t>12. Hur många spelare förbättrar HCP/Nivå på bana från ett år till ett annat?</t>
  </si>
  <si>
    <t>Klubbtävlingar</t>
  </si>
  <si>
    <t>1. Har ni tävlingar på de olika banorna (30-, 50- och 100-bana)?</t>
  </si>
  <si>
    <t>2. Är tävlingarna anpassade till barnets ålder? (t.ex. spelform)</t>
  </si>
  <si>
    <t>3. Får juniorerna spela vanliga klubbtävlingar?</t>
  </si>
  <si>
    <t>4. Finns det en juniorklass på vanliga klubbtävlingar?</t>
  </si>
  <si>
    <t>5. Arrangerar klubben Skandia Cup (kvaltävling och klubbtävlingar)?</t>
  </si>
  <si>
    <t>6. Kan föräldrar tävla tillsammans med sina barn i partävlingar?</t>
  </si>
  <si>
    <t>7. Har ni en tävlingstrappa för juniorerna?</t>
  </si>
  <si>
    <t>8. Är tävling en naturlig del av verksamheten?</t>
  </si>
  <si>
    <t>Tävling utanför klubben</t>
  </si>
  <si>
    <t>1. Arrangerar klubben juniortävlingar som är öppna för andra klubbars juniorer?</t>
  </si>
  <si>
    <t>2. Har ni klubbutbyten där ni spelar mot andra klubbars juniorer?</t>
  </si>
  <si>
    <t>3. Uppmanar ni spelarna över 13 år att spela Skandia Tour</t>
  </si>
  <si>
    <t>4. Hjälper ni aktivt föräldrar vars barn skall börja spela Skandia Tour hur tävlingssystemet fungerar?</t>
  </si>
  <si>
    <t>4. I vilken ålder skall ni rekrytera? (6, 9, 12 år)</t>
  </si>
  <si>
    <t>5. Var skall ni rekrytera? Skola, närliggande bostadsområde, bland egna medlemmar?</t>
  </si>
  <si>
    <t>Antalet juniorer</t>
  </si>
  <si>
    <t>6. Hur stor andel av sistaårsjuniorerna fortsätter som seniormedlemmar</t>
  </si>
  <si>
    <t>Könsfördelning</t>
  </si>
  <si>
    <t>4. Har klubben en strategi för i vilken ålder man rekryterar?</t>
  </si>
  <si>
    <t>2. Ser börja/sluta mönstret likadant ut för båda könen?</t>
  </si>
  <si>
    <t xml:space="preserve">1. Är det någon/några åldrar där det är stora skillnader mellan könen? </t>
  </si>
  <si>
    <t>LOK-sammankomster</t>
  </si>
  <si>
    <t xml:space="preserve">4. Hur stor är närvaron på träningarna? </t>
  </si>
  <si>
    <t xml:space="preserve">13. Finns det individer som varit med flera år utan att HCP/Nivå på banan utvecklas? </t>
  </si>
  <si>
    <t>Andel i träning</t>
  </si>
  <si>
    <t>1. Är de äldre juniorer (13-21) som inte är med i verksamheten aktiva i: a. spel på banan b. klubbens tävlingar</t>
  </si>
  <si>
    <t xml:space="preserve">5. Samordnar ni transporter till och från tävlingar utanför klubben  </t>
  </si>
  <si>
    <t>2. Är de yngre juniorer (6-12) som inte är med aktiva i a. Spel på banan b. klubbens tävlingar</t>
  </si>
  <si>
    <t>3. Håller ni samman grupperna från år till år?</t>
  </si>
  <si>
    <t>4. Går medlemsavgiften för barn till att spela och/eller att träna?</t>
  </si>
  <si>
    <t>5. Har ni lokaler för att kunna träna hela året?</t>
  </si>
  <si>
    <t>3. Är någon ansvarig för LOK?</t>
  </si>
  <si>
    <t>2. Har ni bra rutiner för att fylla i deltagarna?</t>
  </si>
  <si>
    <t>1. Hur mycket bidrag får ni i LOK-stöd?</t>
  </si>
  <si>
    <t>3. Har ni grupper som är mixade eller skilda för pojkar och flickor?</t>
  </si>
  <si>
    <t>3. Hur ser trenden ut de senaste åren?</t>
  </si>
  <si>
    <t>2. Om ni har få juniorer, hur ser det ut med antal seniorer som är i åldern 27-45?</t>
  </si>
  <si>
    <t xml:space="preserve">1. Vilket mål har klubben med andelen juniorer i klubben?    </t>
  </si>
  <si>
    <t>Antal Ledare och funktionärer</t>
  </si>
  <si>
    <t>Ledare och funktionärer</t>
  </si>
  <si>
    <t>2. Hur många av era ledare är utbildade i GL2?</t>
  </si>
  <si>
    <t>1. Hur många av era ledare är utbildade i GL1?</t>
  </si>
  <si>
    <t>3. Vilka olika roller/uppgifter har ledarna idag?</t>
  </si>
  <si>
    <t>4. Finns det andra roller/uppdrag som kan vara aktuella för ledarna framöer?</t>
  </si>
  <si>
    <t>5. Hur många ledare har ni per grupp?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</si>
</sst>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12"/>
      <color theme="0"/>
      <name val="Calibri"/>
      <family val="2"/>
      <scheme val="minor"/>
    </font>
    <font>
      <sz val="8"/>
      <name val="Calibri"/>
      <family val="2"/>
      <scheme val="minor"/>
    </font>
    <font>
      <b/>
      <sz val="16"/>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2"/>
      <color theme="1"/>
      <name val="Cambria"/>
      <family val="1"/>
    </font>
    <font>
      <sz val="7"/>
      <color theme="1"/>
      <name val="Times New Roman"/>
      <family val="1"/>
    </font>
    <font>
      <sz val="12"/>
      <color rgb="FFFF0000"/>
      <name val="Calibri"/>
      <family val="2"/>
      <scheme val="minor"/>
    </font>
    <font>
      <sz val="8"/>
      <name val="Microsoft Sans Serif"/>
      <family val="2"/>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6"/>
        <bgColor indexed="64"/>
      </patternFill>
    </fill>
    <fill>
      <patternFill patternType="solid">
        <fgColor theme="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4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75">
    <xf numFmtId="0" fontId="0" fillId="0" borderId="0" xfId="0"/>
    <xf numFmtId="49" fontId="0" fillId="0" borderId="0" xfId="0" applyNumberFormat="1" applyBorder="1" applyAlignment="1">
      <alignment vertical="top"/>
    </xf>
    <xf numFmtId="0" fontId="0" fillId="0" borderId="0" xfId="0" applyAlignment="1">
      <alignment horizontal="center"/>
    </xf>
    <xf numFmtId="0" fontId="3" fillId="0" borderId="0" xfId="0" applyFont="1"/>
    <xf numFmtId="0" fontId="3" fillId="0" borderId="0" xfId="0" applyFont="1" applyAlignment="1">
      <alignment horizontal="center"/>
    </xf>
    <xf numFmtId="0" fontId="0" fillId="3" borderId="2" xfId="0" applyFill="1" applyBorder="1"/>
    <xf numFmtId="0" fontId="0" fillId="3" borderId="3" xfId="0" applyFill="1" applyBorder="1"/>
    <xf numFmtId="1" fontId="0" fillId="0" borderId="0" xfId="0" applyNumberFormat="1" applyBorder="1" applyAlignment="1">
      <alignment vertical="top"/>
    </xf>
    <xf numFmtId="1" fontId="0" fillId="0" borderId="0" xfId="0" applyNumberFormat="1"/>
    <xf numFmtId="0" fontId="0" fillId="0" borderId="1" xfId="0" applyBorder="1"/>
    <xf numFmtId="0" fontId="0" fillId="4" borderId="1" xfId="0" applyFill="1" applyBorder="1"/>
    <xf numFmtId="0" fontId="7" fillId="3" borderId="1" xfId="0" applyFont="1" applyFill="1" applyBorder="1"/>
    <xf numFmtId="0" fontId="9" fillId="0" borderId="9" xfId="0" applyFont="1" applyBorder="1"/>
    <xf numFmtId="0" fontId="9" fillId="5" borderId="9" xfId="0" applyFont="1" applyFill="1" applyBorder="1"/>
    <xf numFmtId="0" fontId="9" fillId="0" borderId="9" xfId="0" applyFont="1" applyFill="1" applyBorder="1"/>
    <xf numFmtId="0" fontId="8" fillId="6" borderId="7" xfId="0" applyFont="1" applyFill="1" applyBorder="1"/>
    <xf numFmtId="0" fontId="8" fillId="6" borderId="1" xfId="0" applyFont="1" applyFill="1" applyBorder="1"/>
    <xf numFmtId="9" fontId="4" fillId="0" borderId="0" xfId="0" applyNumberFormat="1" applyFont="1"/>
    <xf numFmtId="49" fontId="0" fillId="0" borderId="0" xfId="0" applyNumberFormat="1" applyFill="1" applyBorder="1" applyAlignment="1">
      <alignment vertical="top"/>
    </xf>
    <xf numFmtId="0" fontId="10" fillId="0" borderId="0" xfId="0" applyFont="1" applyAlignment="1">
      <alignment horizontal="left" vertical="center" wrapText="1" indent="3"/>
    </xf>
    <xf numFmtId="0" fontId="3" fillId="2" borderId="0" xfId="0" applyFont="1" applyFill="1" applyAlignment="1">
      <alignment vertical="top" wrapText="1"/>
    </xf>
    <xf numFmtId="0" fontId="0" fillId="2" borderId="0" xfId="0" applyFill="1"/>
    <xf numFmtId="0" fontId="3" fillId="2" borderId="0" xfId="0" applyFont="1" applyFill="1"/>
    <xf numFmtId="0" fontId="1" fillId="0" borderId="0" xfId="239"/>
    <xf numFmtId="0" fontId="12" fillId="0" borderId="0" xfId="0" applyFont="1" applyAlignment="1">
      <alignment wrapText="1"/>
    </xf>
    <xf numFmtId="0" fontId="0" fillId="0" borderId="0" xfId="0" applyAlignment="1">
      <alignment horizontal="left" vertical="top" wrapText="1"/>
    </xf>
    <xf numFmtId="49" fontId="13" fillId="0" borderId="0" xfId="0" applyNumberFormat="1" applyFont="1" applyFill="1" applyBorder="1" applyAlignment="1">
      <alignment vertical="top"/>
    </xf>
    <xf numFmtId="164" fontId="0" fillId="0" borderId="0" xfId="0" applyNumberFormat="1" applyBorder="1" applyAlignment="1">
      <alignment vertical="top"/>
    </xf>
    <xf numFmtId="164" fontId="0" fillId="0" borderId="0" xfId="0" applyNumberFormat="1"/>
    <xf numFmtId="49" fontId="0" fillId="0" borderId="0" xfId="0" applyNumberFormat="1" applyBorder="1" applyAlignment="1">
      <alignment vertical="center"/>
    </xf>
    <xf numFmtId="1" fontId="0" fillId="0" borderId="0" xfId="0" applyNumberFormat="1" applyFill="1" applyBorder="1" applyAlignment="1">
      <alignment vertical="top"/>
    </xf>
    <xf numFmtId="0" fontId="3" fillId="2" borderId="0" xfId="0" applyFont="1" applyFill="1" applyAlignment="1">
      <alignment horizontal="right"/>
    </xf>
    <xf numFmtId="0" fontId="0" fillId="0" borderId="0" xfId="0" applyFont="1" applyAlignment="1">
      <alignment horizontal="left" wrapText="1"/>
    </xf>
    <xf numFmtId="0" fontId="0" fillId="0" borderId="0" xfId="0" applyFont="1" applyAlignment="1">
      <alignment horizontal="left"/>
    </xf>
    <xf numFmtId="0" fontId="6"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xf>
    <xf numFmtId="49" fontId="13" fillId="0" borderId="0" xfId="0" applyNumberFormat="1" applyFont="1" applyBorder="1" applyAlignment="1">
      <alignment vertical="top"/>
    </xf>
    <xf numFmtId="0" fontId="13" fillId="0" borderId="0" xfId="0" applyFont="1" applyBorder="1" applyAlignment="1">
      <alignment vertical="top"/>
    </xf>
    <xf numFmtId="0" fontId="6" fillId="3" borderId="0" xfId="0" applyFont="1" applyFill="1" applyAlignment="1">
      <alignment horizontal="center"/>
    </xf>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xf numFmtId="14" fontId="0" fillId="0" borderId="1" xfId="0" applyNumberFormat="1" applyBorder="1" applyAlignment="1">
      <alignment horizontal="left" vertical="top" wrapText="1"/>
    </xf>
    <xf numFmtId="0" fontId="3" fillId="2" borderId="0" xfId="0" applyFont="1" applyFill="1" applyAlignment="1">
      <alignment horizontal="right"/>
    </xf>
    <xf numFmtId="0" fontId="1" fillId="0" borderId="0" xfId="239" applyAlignment="1">
      <alignment horizontal="left" vertical="top" wrapText="1"/>
    </xf>
    <xf numFmtId="0" fontId="3" fillId="2" borderId="0" xfId="0" applyFont="1" applyFill="1" applyAlignment="1">
      <alignment horizontal="right" vertical="top" wrapText="1"/>
    </xf>
    <xf numFmtId="0" fontId="0" fillId="0" borderId="0" xfId="0" applyAlignment="1">
      <alignment horizontal="center" vertical="top" wrapText="1"/>
    </xf>
    <xf numFmtId="0" fontId="3" fillId="3" borderId="8" xfId="0" applyFont="1" applyFill="1" applyBorder="1" applyAlignment="1">
      <alignment horizontal="center"/>
    </xf>
    <xf numFmtId="0" fontId="3" fillId="3" borderId="10" xfId="0" applyFont="1" applyFill="1" applyBorder="1" applyAlignment="1">
      <alignment horizontal="center"/>
    </xf>
    <xf numFmtId="0" fontId="3" fillId="3" borderId="9" xfId="0" applyFont="1" applyFill="1" applyBorder="1" applyAlignment="1">
      <alignment horizontal="center"/>
    </xf>
    <xf numFmtId="0" fontId="0" fillId="2" borderId="1" xfId="0" applyFill="1" applyBorder="1" applyAlignment="1">
      <alignment horizontal="center"/>
    </xf>
    <xf numFmtId="10" fontId="0" fillId="2" borderId="1" xfId="0" applyNumberFormat="1" applyFill="1" applyBorder="1" applyAlignment="1">
      <alignment horizontal="center"/>
    </xf>
    <xf numFmtId="0" fontId="7" fillId="3" borderId="8" xfId="0" applyFont="1" applyFill="1" applyBorder="1" applyAlignment="1">
      <alignment horizontal="center"/>
    </xf>
    <xf numFmtId="0" fontId="7" fillId="3" borderId="10" xfId="0" applyFont="1" applyFill="1" applyBorder="1" applyAlignment="1">
      <alignment horizontal="center"/>
    </xf>
    <xf numFmtId="0" fontId="7" fillId="3" borderId="9" xfId="0" applyFont="1"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2" borderId="1" xfId="0" applyFill="1" applyBorder="1" applyAlignment="1"/>
    <xf numFmtId="0" fontId="0" fillId="6" borderId="1" xfId="0" applyFill="1" applyBorder="1" applyAlignment="1">
      <alignment horizontal="center"/>
    </xf>
    <xf numFmtId="9" fontId="0" fillId="6" borderId="1" xfId="0" applyNumberFormat="1" applyFill="1" applyBorder="1" applyAlignment="1">
      <alignment horizontal="center"/>
    </xf>
    <xf numFmtId="0" fontId="3" fillId="3" borderId="4" xfId="0" applyFont="1" applyFill="1" applyBorder="1" applyAlignment="1">
      <alignment horizontal="center"/>
    </xf>
    <xf numFmtId="0" fontId="3" fillId="3" borderId="0"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8" fillId="6" borderId="8" xfId="0" applyFont="1" applyFill="1" applyBorder="1" applyAlignment="1">
      <alignment horizontal="center"/>
    </xf>
    <xf numFmtId="0" fontId="8" fillId="6" borderId="10" xfId="0" applyFont="1" applyFill="1" applyBorder="1" applyAlignment="1">
      <alignment horizontal="center"/>
    </xf>
    <xf numFmtId="0" fontId="8" fillId="6" borderId="9" xfId="0" applyFont="1" applyFill="1" applyBorder="1" applyAlignment="1">
      <alignment horizontal="center"/>
    </xf>
    <xf numFmtId="0" fontId="3" fillId="3" borderId="1" xfId="0" applyFont="1" applyFill="1" applyBorder="1" applyAlignment="1">
      <alignment horizontal="center"/>
    </xf>
    <xf numFmtId="0" fontId="3" fillId="3" borderId="1" xfId="0" applyNumberFormat="1" applyFont="1" applyFill="1" applyBorder="1" applyAlignment="1">
      <alignment horizontal="center"/>
    </xf>
    <xf numFmtId="0" fontId="0" fillId="0" borderId="3" xfId="0" applyBorder="1" applyAlignment="1">
      <alignment horizontal="center"/>
    </xf>
    <xf numFmtId="0" fontId="0" fillId="0" borderId="0" xfId="0" applyAlignment="1">
      <alignment horizontal="center"/>
    </xf>
    <xf numFmtId="0" fontId="3" fillId="6" borderId="1" xfId="0" applyFont="1" applyFill="1" applyBorder="1" applyAlignment="1">
      <alignment horizontal="center"/>
    </xf>
    <xf numFmtId="0" fontId="0" fillId="0" borderId="1" xfId="0" applyBorder="1" applyAlignment="1">
      <alignment horizontal="center"/>
    </xf>
  </cellXfs>
  <cellStyles count="240">
    <cellStyle name="Följd hyperlänk" xfId="2" builtinId="9" hidden="1"/>
    <cellStyle name="Följd hyperlänk" xfId="4" builtinId="9" hidden="1"/>
    <cellStyle name="Följd hyperlänk" xfId="6" builtinId="9" hidden="1"/>
    <cellStyle name="Följd hyperlänk" xfId="8" builtinId="9" hidden="1"/>
    <cellStyle name="Följd hyperlänk" xfId="10" builtinId="9" hidden="1"/>
    <cellStyle name="Följd hyperlänk" xfId="12" builtinId="9" hidden="1"/>
    <cellStyle name="Följd hyperlänk" xfId="14" builtinId="9" hidden="1"/>
    <cellStyle name="Följd hyperlänk" xfId="16" builtinId="9" hidden="1"/>
    <cellStyle name="Följd hyperlänk" xfId="18" builtinId="9" hidden="1"/>
    <cellStyle name="Följd hyperlänk" xfId="20" builtinId="9" hidden="1"/>
    <cellStyle name="Följd hyperlänk" xfId="22" builtinId="9" hidden="1"/>
    <cellStyle name="Följd hyperlänk" xfId="24" builtinId="9" hidden="1"/>
    <cellStyle name="Följd hyperlänk" xfId="26" builtinId="9" hidden="1"/>
    <cellStyle name="Följd hyperlänk" xfId="28" builtinId="9" hidden="1"/>
    <cellStyle name="Följd hyperlänk" xfId="30" builtinId="9" hidden="1"/>
    <cellStyle name="Följd hyperlänk" xfId="32" builtinId="9" hidden="1"/>
    <cellStyle name="Följd hyperlänk" xfId="34" builtinId="9" hidden="1"/>
    <cellStyle name="Följd hyperlänk" xfId="36" builtinId="9" hidden="1"/>
    <cellStyle name="Följd hyperlänk" xfId="38" builtinId="9" hidden="1"/>
    <cellStyle name="Följd hyperlänk" xfId="40" builtinId="9" hidden="1"/>
    <cellStyle name="Följd hyperlänk" xfId="42" builtinId="9" hidden="1"/>
    <cellStyle name="Följd hyperlänk" xfId="44" builtinId="9" hidden="1"/>
    <cellStyle name="Följd hyperlänk" xfId="46" builtinId="9" hidden="1"/>
    <cellStyle name="Följd hyperlänk" xfId="48" builtinId="9" hidden="1"/>
    <cellStyle name="Följd hyperlänk" xfId="50" builtinId="9" hidden="1"/>
    <cellStyle name="Följd hyperlänk" xfId="52" builtinId="9" hidden="1"/>
    <cellStyle name="Följd hyperlänk" xfId="54" builtinId="9" hidden="1"/>
    <cellStyle name="Följd hyperlänk" xfId="56" builtinId="9" hidden="1"/>
    <cellStyle name="Följd hyperlänk" xfId="58" builtinId="9" hidden="1"/>
    <cellStyle name="Följd hyperlänk" xfId="60" builtinId="9" hidden="1"/>
    <cellStyle name="Följd hyperlänk" xfId="62" builtinId="9" hidden="1"/>
    <cellStyle name="Följd hyperlänk" xfId="64" builtinId="9" hidden="1"/>
    <cellStyle name="Följd hyperlänk" xfId="66" builtinId="9" hidden="1"/>
    <cellStyle name="Följd hyperlänk" xfId="68" builtinId="9" hidden="1"/>
    <cellStyle name="Följd hyperlänk" xfId="70" builtinId="9" hidden="1"/>
    <cellStyle name="Följd hyperlänk" xfId="72" builtinId="9" hidden="1"/>
    <cellStyle name="Följd hyperlänk" xfId="74" builtinId="9" hidden="1"/>
    <cellStyle name="Följd hyperlänk" xfId="76" builtinId="9" hidden="1"/>
    <cellStyle name="Följd hyperlänk" xfId="78" builtinId="9" hidden="1"/>
    <cellStyle name="Följd hyperlänk" xfId="80" builtinId="9" hidden="1"/>
    <cellStyle name="Följd hyperlänk" xfId="82" builtinId="9" hidden="1"/>
    <cellStyle name="Följd hyperlänk" xfId="84" builtinId="9" hidden="1"/>
    <cellStyle name="Följd hyperlänk" xfId="86" builtinId="9" hidden="1"/>
    <cellStyle name="Följd hyperlänk" xfId="88" builtinId="9" hidden="1"/>
    <cellStyle name="Följd hyperlänk" xfId="90" builtinId="9" hidden="1"/>
    <cellStyle name="Följd hyperlänk" xfId="92" builtinId="9" hidden="1"/>
    <cellStyle name="Följd hyperlänk" xfId="94" builtinId="9" hidden="1"/>
    <cellStyle name="Följd hyperlänk" xfId="96" builtinId="9" hidden="1"/>
    <cellStyle name="Följd hyperlänk" xfId="98" builtinId="9" hidden="1"/>
    <cellStyle name="Följd hyperlänk" xfId="100" builtinId="9" hidden="1"/>
    <cellStyle name="Följd hyperlänk" xfId="102" builtinId="9" hidden="1"/>
    <cellStyle name="Följd hyperlänk" xfId="104" builtinId="9" hidden="1"/>
    <cellStyle name="Följd hyperlänk" xfId="106" builtinId="9" hidden="1"/>
    <cellStyle name="Följd hyperlänk" xfId="108" builtinId="9" hidden="1"/>
    <cellStyle name="Följd hyperlänk" xfId="110" builtinId="9" hidden="1"/>
    <cellStyle name="Följd hyperlänk" xfId="112" builtinId="9" hidden="1"/>
    <cellStyle name="Följd hyperlänk" xfId="114" builtinId="9" hidden="1"/>
    <cellStyle name="Följd hyperlänk" xfId="116" builtinId="9" hidden="1"/>
    <cellStyle name="Följd hyperlänk" xfId="118" builtinId="9" hidden="1"/>
    <cellStyle name="Följd hyperlänk" xfId="120" builtinId="9" hidden="1"/>
    <cellStyle name="Följd hyperlänk" xfId="122" builtinId="9" hidden="1"/>
    <cellStyle name="Följd hyperlänk" xfId="124" builtinId="9" hidden="1"/>
    <cellStyle name="Följd hyperlänk" xfId="126" builtinId="9" hidden="1"/>
    <cellStyle name="Följd hyperlänk" xfId="128" builtinId="9" hidden="1"/>
    <cellStyle name="Följd hyperlänk" xfId="130" builtinId="9" hidden="1"/>
    <cellStyle name="Följd hyperlänk" xfId="132" builtinId="9" hidden="1"/>
    <cellStyle name="Följd hyperlänk" xfId="134" builtinId="9" hidden="1"/>
    <cellStyle name="Följd hyperlänk" xfId="136" builtinId="9" hidden="1"/>
    <cellStyle name="Följd hyperlänk" xfId="138" builtinId="9" hidden="1"/>
    <cellStyle name="Följd hyperlänk" xfId="140" builtinId="9" hidden="1"/>
    <cellStyle name="Följd hyperlänk" xfId="142" builtinId="9" hidden="1"/>
    <cellStyle name="Följd hyperlänk" xfId="144" builtinId="9" hidden="1"/>
    <cellStyle name="Följd hyperlänk" xfId="146" builtinId="9" hidden="1"/>
    <cellStyle name="Följd hyperlänk" xfId="148" builtinId="9" hidden="1"/>
    <cellStyle name="Följd hyperlänk" xfId="150" builtinId="9" hidden="1"/>
    <cellStyle name="Följd hyperlänk" xfId="152" builtinId="9" hidden="1"/>
    <cellStyle name="Följd hyperlänk" xfId="154" builtinId="9" hidden="1"/>
    <cellStyle name="Följd hyperlänk" xfId="156" builtinId="9" hidden="1"/>
    <cellStyle name="Följd hyperlänk" xfId="158" builtinId="9" hidden="1"/>
    <cellStyle name="Följd hyperlänk" xfId="160" builtinId="9" hidden="1"/>
    <cellStyle name="Följd hyperlänk" xfId="162" builtinId="9" hidden="1"/>
    <cellStyle name="Följd hyperlänk" xfId="164" builtinId="9" hidden="1"/>
    <cellStyle name="Följd hyperlänk" xfId="166" builtinId="9" hidden="1"/>
    <cellStyle name="Följd hyperlänk" xfId="168" builtinId="9" hidden="1"/>
    <cellStyle name="Följd hyperlänk" xfId="170" builtinId="9" hidden="1"/>
    <cellStyle name="Följd hyperlänk" xfId="172" builtinId="9" hidden="1"/>
    <cellStyle name="Följd hyperlänk" xfId="174" builtinId="9" hidden="1"/>
    <cellStyle name="Följd hyperlänk" xfId="176" builtinId="9" hidden="1"/>
    <cellStyle name="Följd hyperlänk" xfId="178" builtinId="9" hidden="1"/>
    <cellStyle name="Följd hyperlänk" xfId="180" builtinId="9" hidden="1"/>
    <cellStyle name="Följd hyperlänk" xfId="182" builtinId="9" hidden="1"/>
    <cellStyle name="Följd hyperlänk" xfId="184" builtinId="9" hidden="1"/>
    <cellStyle name="Följd hyperlänk" xfId="186" builtinId="9" hidden="1"/>
    <cellStyle name="Följd hyperlänk" xfId="188" builtinId="9" hidden="1"/>
    <cellStyle name="Följd hyperlänk" xfId="190" builtinId="9" hidden="1"/>
    <cellStyle name="Följd hyperlänk" xfId="192" builtinId="9" hidden="1"/>
    <cellStyle name="Följd hyperlänk" xfId="194" builtinId="9" hidden="1"/>
    <cellStyle name="Följd hyperlänk" xfId="196" builtinId="9" hidden="1"/>
    <cellStyle name="Följd hyperlänk" xfId="198" builtinId="9" hidden="1"/>
    <cellStyle name="Följd hyperlänk" xfId="200" builtinId="9" hidden="1"/>
    <cellStyle name="Följd hyperlänk" xfId="202" builtinId="9" hidden="1"/>
    <cellStyle name="Följd hyperlänk" xfId="204" builtinId="9" hidden="1"/>
    <cellStyle name="Följd hyperlänk" xfId="206" builtinId="9" hidden="1"/>
    <cellStyle name="Följd hyperlänk" xfId="208" builtinId="9" hidden="1"/>
    <cellStyle name="Följd hyperlänk" xfId="210" builtinId="9" hidden="1"/>
    <cellStyle name="Följd hyperlänk" xfId="212" builtinId="9" hidden="1"/>
    <cellStyle name="Följd hyperlänk" xfId="214" builtinId="9" hidden="1"/>
    <cellStyle name="Följd hyperlänk" xfId="216" builtinId="9" hidden="1"/>
    <cellStyle name="Följd hyperlänk" xfId="218" builtinId="9" hidden="1"/>
    <cellStyle name="Följd hyperlänk" xfId="220" builtinId="9" hidden="1"/>
    <cellStyle name="Följd hyperlänk" xfId="222" builtinId="9" hidden="1"/>
    <cellStyle name="Följd hyperlänk" xfId="224" builtinId="9" hidden="1"/>
    <cellStyle name="Följd hyperlänk" xfId="226" builtinId="9" hidden="1"/>
    <cellStyle name="Följd hyperlänk" xfId="228" builtinId="9" hidden="1"/>
    <cellStyle name="Följd hyperlänk" xfId="230" builtinId="9" hidden="1"/>
    <cellStyle name="Följd hyperlänk" xfId="232" builtinId="9" hidden="1"/>
    <cellStyle name="Följd hyperlänk" xfId="234" builtinId="9" hidden="1"/>
    <cellStyle name="Följd hyperlänk" xfId="236" builtinId="9" hidden="1"/>
    <cellStyle name="Följd hyperlänk" xfId="238" builtinId="9" hidden="1"/>
    <cellStyle name="Hyperlänk" xfId="1" builtinId="8" hidden="1"/>
    <cellStyle name="Hyperlänk" xfId="3" builtinId="8" hidden="1"/>
    <cellStyle name="Hyperlänk" xfId="5" builtinId="8" hidden="1"/>
    <cellStyle name="Hyperlänk" xfId="7" builtinId="8" hidden="1"/>
    <cellStyle name="Hyperlänk" xfId="9" builtinId="8" hidden="1"/>
    <cellStyle name="Hyperlänk" xfId="11" builtinId="8" hidden="1"/>
    <cellStyle name="Hyperlänk" xfId="13" builtinId="8" hidden="1"/>
    <cellStyle name="Hyperlänk" xfId="15" builtinId="8" hidden="1"/>
    <cellStyle name="Hyperlänk" xfId="17" builtinId="8" hidden="1"/>
    <cellStyle name="Hyperlänk" xfId="19" builtinId="8" hidden="1"/>
    <cellStyle name="Hyperlänk" xfId="21" builtinId="8" hidden="1"/>
    <cellStyle name="Hyperlänk" xfId="23" builtinId="8" hidden="1"/>
    <cellStyle name="Hyperlänk" xfId="25" builtinId="8" hidden="1"/>
    <cellStyle name="Hyperlänk" xfId="27" builtinId="8" hidden="1"/>
    <cellStyle name="Hyperlänk" xfId="29" builtinId="8" hidden="1"/>
    <cellStyle name="Hyperlänk" xfId="31" builtinId="8" hidden="1"/>
    <cellStyle name="Hyperlänk" xfId="33" builtinId="8" hidden="1"/>
    <cellStyle name="Hyperlänk" xfId="35" builtinId="8" hidden="1"/>
    <cellStyle name="Hyperlänk" xfId="37" builtinId="8" hidden="1"/>
    <cellStyle name="Hyperlänk" xfId="39" builtinId="8" hidden="1"/>
    <cellStyle name="Hyperlänk" xfId="41" builtinId="8" hidden="1"/>
    <cellStyle name="Hyperlänk" xfId="43" builtinId="8" hidden="1"/>
    <cellStyle name="Hyperlänk" xfId="45" builtinId="8" hidden="1"/>
    <cellStyle name="Hyperlänk" xfId="47" builtinId="8" hidden="1"/>
    <cellStyle name="Hyperlänk" xfId="49" builtinId="8" hidden="1"/>
    <cellStyle name="Hyperlänk" xfId="51" builtinId="8" hidden="1"/>
    <cellStyle name="Hyperlänk" xfId="53" builtinId="8" hidden="1"/>
    <cellStyle name="Hyperlänk" xfId="55" builtinId="8" hidden="1"/>
    <cellStyle name="Hyperlänk" xfId="57" builtinId="8" hidden="1"/>
    <cellStyle name="Hyperlänk" xfId="59" builtinId="8" hidden="1"/>
    <cellStyle name="Hyperlänk" xfId="61" builtinId="8" hidden="1"/>
    <cellStyle name="Hyperlänk" xfId="63" builtinId="8" hidden="1"/>
    <cellStyle name="Hyperlänk" xfId="65" builtinId="8" hidden="1"/>
    <cellStyle name="Hyperlänk" xfId="67" builtinId="8" hidden="1"/>
    <cellStyle name="Hyperlänk" xfId="69" builtinId="8" hidden="1"/>
    <cellStyle name="Hyperlänk" xfId="71" builtinId="8" hidden="1"/>
    <cellStyle name="Hyperlänk" xfId="73" builtinId="8" hidden="1"/>
    <cellStyle name="Hyperlänk" xfId="75" builtinId="8" hidden="1"/>
    <cellStyle name="Hyperlänk" xfId="77" builtinId="8" hidden="1"/>
    <cellStyle name="Hyperlänk" xfId="79" builtinId="8" hidden="1"/>
    <cellStyle name="Hyperlänk" xfId="81" builtinId="8" hidden="1"/>
    <cellStyle name="Hyperlänk" xfId="83" builtinId="8" hidden="1"/>
    <cellStyle name="Hyperlänk" xfId="85" builtinId="8" hidden="1"/>
    <cellStyle name="Hyperlänk" xfId="87" builtinId="8" hidden="1"/>
    <cellStyle name="Hyperlänk" xfId="89" builtinId="8" hidden="1"/>
    <cellStyle name="Hyperlänk" xfId="91" builtinId="8" hidden="1"/>
    <cellStyle name="Hyperlänk" xfId="93" builtinId="8" hidden="1"/>
    <cellStyle name="Hyperlänk" xfId="95" builtinId="8" hidden="1"/>
    <cellStyle name="Hyperlänk" xfId="97" builtinId="8" hidden="1"/>
    <cellStyle name="Hyperlänk" xfId="99" builtinId="8" hidden="1"/>
    <cellStyle name="Hyperlänk" xfId="101" builtinId="8" hidden="1"/>
    <cellStyle name="Hyperlänk" xfId="103" builtinId="8" hidden="1"/>
    <cellStyle name="Hyperlänk" xfId="105" builtinId="8" hidden="1"/>
    <cellStyle name="Hyperlänk" xfId="107" builtinId="8" hidden="1"/>
    <cellStyle name="Hyperlänk" xfId="109" builtinId="8" hidden="1"/>
    <cellStyle name="Hyperlänk" xfId="111" builtinId="8" hidden="1"/>
    <cellStyle name="Hyperlänk" xfId="113" builtinId="8" hidden="1"/>
    <cellStyle name="Hyperlänk" xfId="115" builtinId="8" hidden="1"/>
    <cellStyle name="Hyperlänk" xfId="117" builtinId="8" hidden="1"/>
    <cellStyle name="Hyperlänk" xfId="119" builtinId="8" hidden="1"/>
    <cellStyle name="Hyperlänk" xfId="121" builtinId="8" hidden="1"/>
    <cellStyle name="Hyperlänk" xfId="123" builtinId="8" hidden="1"/>
    <cellStyle name="Hyperlänk" xfId="125" builtinId="8" hidden="1"/>
    <cellStyle name="Hyperlänk" xfId="127" builtinId="8" hidden="1"/>
    <cellStyle name="Hyperlänk" xfId="129" builtinId="8" hidden="1"/>
    <cellStyle name="Hyperlänk" xfId="131" builtinId="8" hidden="1"/>
    <cellStyle name="Hyperlänk" xfId="133" builtinId="8" hidden="1"/>
    <cellStyle name="Hyperlänk" xfId="135" builtinId="8" hidden="1"/>
    <cellStyle name="Hyperlänk" xfId="137" builtinId="8" hidden="1"/>
    <cellStyle name="Hyperlänk" xfId="139" builtinId="8" hidden="1"/>
    <cellStyle name="Hyperlänk" xfId="141" builtinId="8" hidden="1"/>
    <cellStyle name="Hyperlänk" xfId="143" builtinId="8" hidden="1"/>
    <cellStyle name="Hyperlänk" xfId="145" builtinId="8" hidden="1"/>
    <cellStyle name="Hyperlänk" xfId="147" builtinId="8" hidden="1"/>
    <cellStyle name="Hyperlänk" xfId="149" builtinId="8" hidden="1"/>
    <cellStyle name="Hyperlänk" xfId="151" builtinId="8" hidden="1"/>
    <cellStyle name="Hyperlänk" xfId="153" builtinId="8" hidden="1"/>
    <cellStyle name="Hyperlänk" xfId="155" builtinId="8" hidden="1"/>
    <cellStyle name="Hyperlänk" xfId="157" builtinId="8" hidden="1"/>
    <cellStyle name="Hyperlänk" xfId="159" builtinId="8" hidden="1"/>
    <cellStyle name="Hyperlänk" xfId="161" builtinId="8" hidden="1"/>
    <cellStyle name="Hyperlänk" xfId="163" builtinId="8" hidden="1"/>
    <cellStyle name="Hyperlänk" xfId="165" builtinId="8" hidden="1"/>
    <cellStyle name="Hyperlänk" xfId="167" builtinId="8" hidden="1"/>
    <cellStyle name="Hyperlänk" xfId="169" builtinId="8" hidden="1"/>
    <cellStyle name="Hyperlänk" xfId="171" builtinId="8" hidden="1"/>
    <cellStyle name="Hyperlänk" xfId="173" builtinId="8" hidden="1"/>
    <cellStyle name="Hyperlänk" xfId="175" builtinId="8" hidden="1"/>
    <cellStyle name="Hyperlänk" xfId="177" builtinId="8" hidden="1"/>
    <cellStyle name="Hyperlänk" xfId="179" builtinId="8" hidden="1"/>
    <cellStyle name="Hyperlänk" xfId="181" builtinId="8" hidden="1"/>
    <cellStyle name="Hyperlänk" xfId="183" builtinId="8" hidden="1"/>
    <cellStyle name="Hyperlänk" xfId="185" builtinId="8" hidden="1"/>
    <cellStyle name="Hyperlänk" xfId="187" builtinId="8" hidden="1"/>
    <cellStyle name="Hyperlänk" xfId="189" builtinId="8" hidden="1"/>
    <cellStyle name="Hyperlänk" xfId="191" builtinId="8" hidden="1"/>
    <cellStyle name="Hyperlänk" xfId="193" builtinId="8" hidden="1"/>
    <cellStyle name="Hyperlänk" xfId="195" builtinId="8" hidden="1"/>
    <cellStyle name="Hyperlänk" xfId="197" builtinId="8" hidden="1"/>
    <cellStyle name="Hyperlänk" xfId="199" builtinId="8" hidden="1"/>
    <cellStyle name="Hyperlänk" xfId="201" builtinId="8" hidden="1"/>
    <cellStyle name="Hyperlänk" xfId="203" builtinId="8" hidden="1"/>
    <cellStyle name="Hyperlänk" xfId="205" builtinId="8" hidden="1"/>
    <cellStyle name="Hyperlänk" xfId="207" builtinId="8" hidden="1"/>
    <cellStyle name="Hyperlänk" xfId="209" builtinId="8" hidden="1"/>
    <cellStyle name="Hyperlänk" xfId="211" builtinId="8" hidden="1"/>
    <cellStyle name="Hyperlänk" xfId="213" builtinId="8" hidden="1"/>
    <cellStyle name="Hyperlänk" xfId="215" builtinId="8" hidden="1"/>
    <cellStyle name="Hyperlänk" xfId="217" builtinId="8" hidden="1"/>
    <cellStyle name="Hyperlänk" xfId="219" builtinId="8" hidden="1"/>
    <cellStyle name="Hyperlänk" xfId="221" builtinId="8" hidden="1"/>
    <cellStyle name="Hyperlänk" xfId="223" builtinId="8" hidden="1"/>
    <cellStyle name="Hyperlänk" xfId="225" builtinId="8" hidden="1"/>
    <cellStyle name="Hyperlänk" xfId="227" builtinId="8" hidden="1"/>
    <cellStyle name="Hyperlänk" xfId="229" builtinId="8" hidden="1"/>
    <cellStyle name="Hyperlänk" xfId="231" builtinId="8" hidden="1"/>
    <cellStyle name="Hyperlänk" xfId="233" builtinId="8" hidden="1"/>
    <cellStyle name="Hyperlänk" xfId="235" builtinId="8" hidden="1"/>
    <cellStyle name="Hyperlänk" xfId="237" builtinId="8" hidden="1"/>
    <cellStyle name="Hyperlänk" xfId="239"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06730963363309E-2"/>
          <c:y val="5.4367301597673737E-2"/>
          <c:w val="0.85258367112394973"/>
          <c:h val="0.85767308132126641"/>
        </c:manualLayout>
      </c:layout>
      <c:lineChart>
        <c:grouping val="stacked"/>
        <c:varyColors val="0"/>
        <c:ser>
          <c:idx val="0"/>
          <c:order val="0"/>
          <c:tx>
            <c:v>Andel juniorer</c:v>
          </c:tx>
          <c:marker>
            <c:symbol val="none"/>
          </c:marker>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(Sammanställning!$F$3,Sammanställning!$I$3,Sammanställning!$L$3,Sammanställning!$O$3,Sammanställning!$R$3,Sammanställning!$U$3,Sammanställning!$X$3,Sammanställning!$AA$3)</c:f>
              <c:numCache>
                <c:formatCode>General</c:formatCode>
                <c:ptCount val="8"/>
                <c:pt idx="0">
                  <c:v>2011</c:v>
                </c:pt>
                <c:pt idx="1">
                  <c:v>2012</c:v>
                </c:pt>
                <c:pt idx="2">
                  <c:v>2013</c:v>
                </c:pt>
                <c:pt idx="3">
                  <c:v>2014</c:v>
                </c:pt>
                <c:pt idx="4">
                  <c:v>2015</c:v>
                </c:pt>
                <c:pt idx="5">
                  <c:v>2016</c:v>
                </c:pt>
                <c:pt idx="6">
                  <c:v>2017</c:v>
                </c:pt>
                <c:pt idx="7">
                  <c:v>2018</c:v>
                </c:pt>
              </c:numCache>
            </c:numRef>
          </c:cat>
          <c:val>
            <c:numRef>
              <c:f>(Sammanställning!$F$5,Sammanställning!$I$5,Sammanställning!$L$5,Sammanställning!$O$5,Sammanställning!$R$5,Sammanställning!$U$5,Sammanställning!$X$5,Sammanställning!$AA$5)</c:f>
              <c:numCache>
                <c:formatCode>0.00%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1615-4862-9660-E7E9E05FF9D7}"/>
            </c:ext>
          </c:extLst>
        </c:ser>
        <c:dLbls>
          <c:dLblPos val="ctr"/>
          <c:showLegendKey val="0"/>
          <c:showVal val="1"/>
          <c:showCatName val="0"/>
          <c:showSerName val="0"/>
          <c:showPercent val="0"/>
          <c:showBubbleSize val="0"/>
        </c:dLbls>
        <c:marker val="1"/>
        <c:smooth val="0"/>
        <c:axId val="649414496"/>
        <c:axId val="649418992"/>
      </c:lineChart>
      <c:lineChart>
        <c:grouping val="stacked"/>
        <c:varyColors val="0"/>
        <c:ser>
          <c:idx val="1"/>
          <c:order val="1"/>
          <c:tx>
            <c:v>Antal juniorer</c:v>
          </c:tx>
          <c:marker>
            <c:symbol val="none"/>
          </c:marker>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(Sammanställning!$F$3,Sammanställning!$I$3,Sammanställning!$L$3,Sammanställning!$O$3,Sammanställning!$R$3,Sammanställning!$U$3)</c:f>
              <c:numCache>
                <c:formatCode>General</c:formatCode>
                <c:ptCount val="6"/>
                <c:pt idx="0">
                  <c:v>2011</c:v>
                </c:pt>
                <c:pt idx="1">
                  <c:v>2012</c:v>
                </c:pt>
                <c:pt idx="2">
                  <c:v>2013</c:v>
                </c:pt>
                <c:pt idx="3">
                  <c:v>2014</c:v>
                </c:pt>
                <c:pt idx="4">
                  <c:v>2015</c:v>
                </c:pt>
                <c:pt idx="5">
                  <c:v>2016</c:v>
                </c:pt>
              </c:numCache>
            </c:numRef>
          </c:cat>
          <c:val>
            <c:numRef>
              <c:f>(Sammanställning!$F$4,Sammanställning!$I$4,Sammanställning!$L$4,Sammanställning!$O$4,Sammanställning!$R$4,Sammanställning!$U$4,Sammanställning!$X$4,Sammanställning!$AA$4)</c:f>
              <c:numCache>
                <c:formatCode>General</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1615-4862-9660-E7E9E05FF9D7}"/>
            </c:ext>
          </c:extLst>
        </c:ser>
        <c:dLbls>
          <c:showLegendKey val="0"/>
          <c:showVal val="0"/>
          <c:showCatName val="0"/>
          <c:showSerName val="0"/>
          <c:showPercent val="0"/>
          <c:showBubbleSize val="0"/>
        </c:dLbls>
        <c:marker val="1"/>
        <c:smooth val="0"/>
        <c:axId val="649427760"/>
        <c:axId val="649424032"/>
      </c:lineChart>
      <c:catAx>
        <c:axId val="649414496"/>
        <c:scaling>
          <c:orientation val="minMax"/>
        </c:scaling>
        <c:delete val="0"/>
        <c:axPos val="b"/>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sv-SE"/>
          </a:p>
        </c:txPr>
        <c:crossAx val="649418992"/>
        <c:crosses val="autoZero"/>
        <c:auto val="1"/>
        <c:lblAlgn val="ctr"/>
        <c:lblOffset val="100"/>
        <c:noMultiLvlLbl val="0"/>
      </c:catAx>
      <c:valAx>
        <c:axId val="649418992"/>
        <c:scaling>
          <c:orientation val="minMax"/>
        </c:scaling>
        <c:delete val="0"/>
        <c:axPos val="l"/>
        <c:majorGridlines>
          <c:spPr>
            <a:ln w="9525" cap="flat" cmpd="sng" algn="ctr">
              <a:gradFill>
                <a:gsLst>
                  <a:gs pos="100000">
                    <a:schemeClr val="dk1">
                      <a:lumMod val="75000"/>
                      <a:lumOff val="25000"/>
                    </a:schemeClr>
                  </a:gs>
                  <a:gs pos="0">
                    <a:schemeClr val="dk1">
                      <a:lumMod val="65000"/>
                      <a:lumOff val="35000"/>
                    </a:schemeClr>
                  </a:gs>
                </a:gsLst>
                <a:lin ang="5400000" scaled="0"/>
              </a:gra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sv-SE"/>
          </a:p>
        </c:txPr>
        <c:crossAx val="649414496"/>
        <c:crosses val="autoZero"/>
        <c:crossBetween val="between"/>
      </c:valAx>
      <c:valAx>
        <c:axId val="649424032"/>
        <c:scaling>
          <c:orientation val="minMax"/>
        </c:scaling>
        <c:delete val="0"/>
        <c:axPos val="r"/>
        <c:numFmt formatCode="General" sourceLinked="1"/>
        <c:majorTickMark val="out"/>
        <c:minorTickMark val="none"/>
        <c:tickLblPos val="nextTo"/>
        <c:crossAx val="649427760"/>
        <c:crosses val="max"/>
        <c:crossBetween val="between"/>
      </c:valAx>
      <c:catAx>
        <c:axId val="649427760"/>
        <c:scaling>
          <c:orientation val="minMax"/>
        </c:scaling>
        <c:delete val="1"/>
        <c:axPos val="b"/>
        <c:numFmt formatCode="General" sourceLinked="1"/>
        <c:majorTickMark val="out"/>
        <c:minorTickMark val="none"/>
        <c:tickLblPos val="nextTo"/>
        <c:crossAx val="649424032"/>
        <c:crosses val="autoZero"/>
        <c:auto val="1"/>
        <c:lblAlgn val="ctr"/>
        <c:lblOffset val="100"/>
        <c:noMultiLvlLbl val="0"/>
      </c:catAx>
      <c:spPr>
        <a:noFill/>
        <a:ln>
          <a:noFill/>
        </a:ln>
        <a:effectLst/>
      </c:spPr>
    </c:plotArea>
    <c:plotVisOnly val="1"/>
    <c:dispBlanksAs val="zero"/>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ÅLDERSFÖRDELNINGEN</a:t>
            </a:r>
          </a:p>
        </c:rich>
      </c:tx>
      <c:overlay val="0"/>
      <c:spPr>
        <a:noFill/>
        <a:ln>
          <a:noFill/>
        </a:ln>
        <a:effectLst/>
      </c:spPr>
    </c:title>
    <c:autoTitleDeleted val="0"/>
    <c:plotArea>
      <c:layout/>
      <c:lineChart>
        <c:grouping val="standard"/>
        <c:varyColors val="0"/>
        <c:ser>
          <c:idx val="0"/>
          <c:order val="0"/>
          <c:marker>
            <c:symbol val="none"/>
          </c:marker>
          <c:cat>
            <c:strRef>
              <c:f>Sammanställning!$D$31:$U$31</c:f>
              <c:strCache>
                <c:ptCount val="18"/>
                <c:pt idx="0">
                  <c:v>&lt;5</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strCache>
            </c:strRef>
          </c:cat>
          <c:val>
            <c:numRef>
              <c:f>Sammanställning!$D$32:$U$32</c:f>
              <c:numCache>
                <c:formatCode>General</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extLst>
            <c:ext xmlns:c16="http://schemas.microsoft.com/office/drawing/2014/chart" uri="{C3380CC4-5D6E-409C-BE32-E72D297353CC}">
              <c16:uniqueId val="{00000000-3BC3-4940-85DE-B8F6D8C57DB3}"/>
            </c:ext>
          </c:extLst>
        </c:ser>
        <c:dLbls>
          <c:showLegendKey val="0"/>
          <c:showVal val="0"/>
          <c:showCatName val="0"/>
          <c:showSerName val="0"/>
          <c:showPercent val="0"/>
          <c:showBubbleSize val="0"/>
        </c:dLbls>
        <c:smooth val="0"/>
        <c:axId val="649533920"/>
        <c:axId val="649538624"/>
      </c:lineChart>
      <c:catAx>
        <c:axId val="649533920"/>
        <c:scaling>
          <c:orientation val="minMax"/>
        </c:scaling>
        <c:delete val="0"/>
        <c:axPos val="b"/>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v-SE"/>
          </a:p>
        </c:txPr>
        <c:crossAx val="649538624"/>
        <c:crosses val="autoZero"/>
        <c:auto val="1"/>
        <c:lblAlgn val="ctr"/>
        <c:lblOffset val="100"/>
        <c:noMultiLvlLbl val="0"/>
      </c:catAx>
      <c:valAx>
        <c:axId val="649538624"/>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v-SE"/>
          </a:p>
        </c:txPr>
        <c:crossAx val="649533920"/>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sv-SE"/>
              <a:t>Könsfördelningen</a:t>
            </a:r>
          </a:p>
        </c:rich>
      </c:tx>
      <c:overlay val="0"/>
      <c:spPr>
        <a:noFill/>
        <a:ln>
          <a:noFill/>
        </a:ln>
        <a:effectLst/>
      </c:spPr>
    </c:title>
    <c:autoTitleDeleted val="0"/>
    <c:plotArea>
      <c:layout/>
      <c:barChart>
        <c:barDir val="col"/>
        <c:grouping val="percentStacked"/>
        <c:varyColors val="0"/>
        <c:ser>
          <c:idx val="0"/>
          <c:order val="0"/>
          <c:tx>
            <c:v>Pojkar</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Sammanställning!$D$60:$W$60</c:f>
              <c:strCache>
                <c:ptCount val="19"/>
                <c:pt idx="0">
                  <c:v>&lt;5</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Totalt</c:v>
                </c:pt>
              </c:strCache>
            </c:strRef>
          </c:cat>
          <c:val>
            <c:numRef>
              <c:f>Sammanställning!$D$62:$W$62</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6176-41EA-8F41-0345D0C464C8}"/>
            </c:ext>
          </c:extLst>
        </c:ser>
        <c:ser>
          <c:idx val="1"/>
          <c:order val="1"/>
          <c:tx>
            <c:v>Flickor</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Sammanställning!$D$60:$W$60</c:f>
              <c:strCache>
                <c:ptCount val="19"/>
                <c:pt idx="0">
                  <c:v>&lt;5</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pt idx="18">
                  <c:v>Totalt</c:v>
                </c:pt>
              </c:strCache>
            </c:strRef>
          </c:cat>
          <c:val>
            <c:numRef>
              <c:f>Sammanställning!$D$61:$W$61</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6176-41EA-8F41-0345D0C464C8}"/>
            </c:ext>
          </c:extLst>
        </c:ser>
        <c:dLbls>
          <c:dLblPos val="ctr"/>
          <c:showLegendKey val="0"/>
          <c:showVal val="1"/>
          <c:showCatName val="0"/>
          <c:showSerName val="0"/>
          <c:showPercent val="0"/>
          <c:showBubbleSize val="0"/>
        </c:dLbls>
        <c:gapWidth val="150"/>
        <c:overlap val="100"/>
        <c:axId val="649614528"/>
        <c:axId val="649618560"/>
      </c:barChart>
      <c:catAx>
        <c:axId val="649614528"/>
        <c:scaling>
          <c:orientation val="minMax"/>
        </c:scaling>
        <c:delete val="0"/>
        <c:axPos val="b"/>
        <c:numFmt formatCode="General" sourceLinked="0"/>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v-SE"/>
          </a:p>
        </c:txPr>
        <c:crossAx val="649618560"/>
        <c:crosses val="autoZero"/>
        <c:auto val="1"/>
        <c:lblAlgn val="ctr"/>
        <c:lblOffset val="100"/>
        <c:noMultiLvlLbl val="0"/>
      </c:catAx>
      <c:valAx>
        <c:axId val="649618560"/>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v-SE"/>
          </a:p>
        </c:txPr>
        <c:crossAx val="649614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v-SE"/>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sv-SE"/>
              <a:t>Utvecklingen</a:t>
            </a:r>
          </a:p>
        </c:rich>
      </c:tx>
      <c:overlay val="0"/>
      <c:spPr>
        <a:noFill/>
        <a:ln>
          <a:noFill/>
        </a:ln>
        <a:effectLst/>
      </c:spPr>
    </c:title>
    <c:autoTitleDeleted val="0"/>
    <c:plotArea>
      <c:layout>
        <c:manualLayout>
          <c:layoutTarget val="inner"/>
          <c:xMode val="edge"/>
          <c:yMode val="edge"/>
          <c:x val="9.7122703412073505E-2"/>
          <c:y val="0.19486111111111101"/>
          <c:w val="0.85965507436570399"/>
          <c:h val="0.720887649460484"/>
        </c:manualLayout>
      </c:layout>
      <c:scatterChart>
        <c:scatterStyle val="lineMarker"/>
        <c:varyColors val="0"/>
        <c:ser>
          <c:idx val="0"/>
          <c:order val="0"/>
          <c:spPr>
            <a:ln w="28575">
              <a:noFill/>
            </a:ln>
          </c:spPr>
          <c:xVal>
            <c:strRef>
              <c:f>Sammanställning!$E$103:$V$103</c:f>
              <c:strCache>
                <c:ptCount val="18"/>
                <c:pt idx="0">
                  <c:v>&lt;5</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strCache>
            </c:strRef>
          </c:xVal>
          <c:yVal>
            <c:numRef>
              <c:f>Sammanställning!$E$106:$V$106</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yVal>
          <c:smooth val="0"/>
          <c:extLst>
            <c:ext xmlns:c16="http://schemas.microsoft.com/office/drawing/2014/chart" uri="{C3380CC4-5D6E-409C-BE32-E72D297353CC}">
              <c16:uniqueId val="{00000000-6DC0-47E9-91B2-9A86B0AC2214}"/>
            </c:ext>
          </c:extLst>
        </c:ser>
        <c:dLbls>
          <c:showLegendKey val="0"/>
          <c:showVal val="0"/>
          <c:showCatName val="0"/>
          <c:showSerName val="0"/>
          <c:showPercent val="0"/>
          <c:showBubbleSize val="0"/>
        </c:dLbls>
        <c:axId val="649673840"/>
        <c:axId val="649678784"/>
      </c:scatterChart>
      <c:valAx>
        <c:axId val="649673840"/>
        <c:scaling>
          <c:orientation val="minMax"/>
          <c:min val="6"/>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sv-SE"/>
          </a:p>
        </c:txPr>
        <c:crossAx val="649678784"/>
        <c:crosses val="autoZero"/>
        <c:crossBetween val="midCat"/>
        <c:majorUnit val="1"/>
      </c:valAx>
      <c:valAx>
        <c:axId val="649678784"/>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sv-SE"/>
          </a:p>
        </c:txPr>
        <c:crossAx val="649673840"/>
        <c:crosses val="autoZero"/>
        <c:crossBetween val="midCat"/>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LOK-sammankomster</a:t>
            </a:r>
          </a:p>
        </c:rich>
      </c:tx>
      <c:overlay val="0"/>
      <c:spPr>
        <a:noFill/>
        <a:ln>
          <a:noFill/>
        </a:ln>
        <a:effectLst/>
      </c:spPr>
    </c:title>
    <c:autoTitleDeleted val="0"/>
    <c:plotArea>
      <c:layout/>
      <c:lineChart>
        <c:grouping val="standard"/>
        <c:varyColors val="0"/>
        <c:ser>
          <c:idx val="0"/>
          <c:order val="0"/>
          <c:tx>
            <c:v>Vår</c:v>
          </c:tx>
          <c:marker>
            <c:symbol val="none"/>
          </c:marker>
          <c:cat>
            <c:numRef>
              <c:f>(Sammanställning!$D$117,Sammanställning!$F$117,Sammanställning!$H$117,Sammanställning!$J$117,Sammanställning!$L$117,Sammanställning!$N$117)</c:f>
              <c:numCache>
                <c:formatCode>General</c:formatCode>
                <c:ptCount val="6"/>
                <c:pt idx="0">
                  <c:v>2011</c:v>
                </c:pt>
                <c:pt idx="1">
                  <c:v>2012</c:v>
                </c:pt>
                <c:pt idx="2">
                  <c:v>2013</c:v>
                </c:pt>
                <c:pt idx="3">
                  <c:v>2014</c:v>
                </c:pt>
                <c:pt idx="4">
                  <c:v>2015</c:v>
                </c:pt>
                <c:pt idx="5">
                  <c:v>2016</c:v>
                </c:pt>
              </c:numCache>
            </c:numRef>
          </c:cat>
          <c:val>
            <c:numRef>
              <c:f>(Sammanställning!$D$118,Sammanställning!$F$118,Sammanställning!$H$118,Sammanställning!$J$118,Sammanställning!$L$118,Sammanställning!$N$118)</c:f>
              <c:numCache>
                <c:formatCode>General</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63C7-4441-AC6B-6F382624E60B}"/>
            </c:ext>
          </c:extLst>
        </c:ser>
        <c:ser>
          <c:idx val="1"/>
          <c:order val="1"/>
          <c:tx>
            <c:v>Höst</c:v>
          </c:tx>
          <c:marker>
            <c:symbol val="none"/>
          </c:marker>
          <c:cat>
            <c:numRef>
              <c:f>(Sammanställning!$D$117,Sammanställning!$F$117,Sammanställning!$H$117,Sammanställning!$J$117,Sammanställning!$L$117,Sammanställning!$N$117)</c:f>
              <c:numCache>
                <c:formatCode>General</c:formatCode>
                <c:ptCount val="6"/>
                <c:pt idx="0">
                  <c:v>2011</c:v>
                </c:pt>
                <c:pt idx="1">
                  <c:v>2012</c:v>
                </c:pt>
                <c:pt idx="2">
                  <c:v>2013</c:v>
                </c:pt>
                <c:pt idx="3">
                  <c:v>2014</c:v>
                </c:pt>
                <c:pt idx="4">
                  <c:v>2015</c:v>
                </c:pt>
                <c:pt idx="5">
                  <c:v>2016</c:v>
                </c:pt>
              </c:numCache>
            </c:numRef>
          </c:cat>
          <c:val>
            <c:numRef>
              <c:f>(Sammanställning!$D$119,Sammanställning!$F$119,Sammanställning!$H$119,Sammanställning!$J$119,Sammanställning!$L$119,Sammanställning!$N$119)</c:f>
              <c:numCache>
                <c:formatCode>General</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63C7-4441-AC6B-6F382624E60B}"/>
            </c:ext>
          </c:extLst>
        </c:ser>
        <c:ser>
          <c:idx val="2"/>
          <c:order val="2"/>
          <c:tx>
            <c:v>Totalt</c:v>
          </c:tx>
          <c:marker>
            <c:symbol val="none"/>
          </c:marker>
          <c:cat>
            <c:numRef>
              <c:f>(Sammanställning!$D$117,Sammanställning!$F$117,Sammanställning!$H$117,Sammanställning!$J$117,Sammanställning!$L$117,Sammanställning!$N$117)</c:f>
              <c:numCache>
                <c:formatCode>General</c:formatCode>
                <c:ptCount val="6"/>
                <c:pt idx="0">
                  <c:v>2011</c:v>
                </c:pt>
                <c:pt idx="1">
                  <c:v>2012</c:v>
                </c:pt>
                <c:pt idx="2">
                  <c:v>2013</c:v>
                </c:pt>
                <c:pt idx="3">
                  <c:v>2014</c:v>
                </c:pt>
                <c:pt idx="4">
                  <c:v>2015</c:v>
                </c:pt>
                <c:pt idx="5">
                  <c:v>2016</c:v>
                </c:pt>
              </c:numCache>
            </c:numRef>
          </c:cat>
          <c:val>
            <c:numRef>
              <c:f>(Sammanställning!$D$120,Sammanställning!$F$120,Sammanställning!$H$120,Sammanställning!$J$120,Sammanställning!$L$120,Sammanställning!$N$120)</c:f>
              <c:numCache>
                <c:formatCode>General</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2-63C7-4441-AC6B-6F382624E60B}"/>
            </c:ext>
          </c:extLst>
        </c:ser>
        <c:dLbls>
          <c:showLegendKey val="0"/>
          <c:showVal val="0"/>
          <c:showCatName val="0"/>
          <c:showSerName val="0"/>
          <c:showPercent val="0"/>
          <c:showBubbleSize val="0"/>
        </c:dLbls>
        <c:smooth val="0"/>
        <c:axId val="649750832"/>
        <c:axId val="649755616"/>
      </c:lineChart>
      <c:catAx>
        <c:axId val="649750832"/>
        <c:scaling>
          <c:orientation val="minMax"/>
        </c:scaling>
        <c:delete val="0"/>
        <c:axPos val="b"/>
        <c:numFmt formatCode="General" sourceLinked="1"/>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v-SE"/>
          </a:p>
        </c:txPr>
        <c:crossAx val="649755616"/>
        <c:crosses val="autoZero"/>
        <c:auto val="1"/>
        <c:lblAlgn val="ctr"/>
        <c:lblOffset val="100"/>
        <c:noMultiLvlLbl val="0"/>
      </c:catAx>
      <c:valAx>
        <c:axId val="649755616"/>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v-SE"/>
          </a:p>
        </c:txPr>
        <c:crossAx val="64975083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sv-SE"/>
              <a:t>Deltog i träningsverksamhet</a:t>
            </a:r>
          </a:p>
        </c:rich>
      </c:tx>
      <c:overlay val="0"/>
      <c:spPr>
        <a:noFill/>
        <a:ln>
          <a:noFill/>
        </a:ln>
        <a:effectLst/>
      </c:spPr>
    </c:title>
    <c:autoTitleDeleted val="0"/>
    <c:plotArea>
      <c:layout/>
      <c:barChart>
        <c:barDir val="col"/>
        <c:grouping val="stacked"/>
        <c:varyColors val="0"/>
        <c:ser>
          <c:idx val="0"/>
          <c:order val="0"/>
          <c:invertIfNegative val="0"/>
          <c:cat>
            <c:strRef>
              <c:f>Sammanställning!$D$209:$U$209</c:f>
              <c:strCache>
                <c:ptCount val="18"/>
                <c:pt idx="0">
                  <c:v>&lt;5</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strCache>
            </c:strRef>
          </c:cat>
          <c:val>
            <c:numRef>
              <c:f>Sammanställning!$D$213:$U$213</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626A-4E9F-BA76-772D074FBAF7}"/>
            </c:ext>
          </c:extLst>
        </c:ser>
        <c:dLbls>
          <c:showLegendKey val="0"/>
          <c:showVal val="0"/>
          <c:showCatName val="0"/>
          <c:showSerName val="0"/>
          <c:showPercent val="0"/>
          <c:showBubbleSize val="0"/>
        </c:dLbls>
        <c:gapWidth val="150"/>
        <c:overlap val="100"/>
        <c:axId val="649802992"/>
        <c:axId val="649807728"/>
      </c:barChart>
      <c:catAx>
        <c:axId val="649802992"/>
        <c:scaling>
          <c:orientation val="minMax"/>
        </c:scaling>
        <c:delete val="0"/>
        <c:axPos val="b"/>
        <c:numFmt formatCode="General" sourceLinked="0"/>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v-SE"/>
          </a:p>
        </c:txPr>
        <c:crossAx val="649807728"/>
        <c:crosses val="autoZero"/>
        <c:auto val="1"/>
        <c:lblAlgn val="ctr"/>
        <c:lblOffset val="100"/>
        <c:noMultiLvlLbl val="0"/>
      </c:catAx>
      <c:valAx>
        <c:axId val="649807728"/>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v-SE"/>
          </a:p>
        </c:txPr>
        <c:crossAx val="64980299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sv-SE"/>
              <a:t>Deltog i tävling utanför klubben</a:t>
            </a:r>
          </a:p>
        </c:rich>
      </c:tx>
      <c:overlay val="0"/>
      <c:spPr>
        <a:noFill/>
        <a:ln>
          <a:noFill/>
        </a:ln>
        <a:effectLst/>
      </c:spPr>
    </c:title>
    <c:autoTitleDeleted val="0"/>
    <c:plotArea>
      <c:layout/>
      <c:barChart>
        <c:barDir val="col"/>
        <c:grouping val="stacked"/>
        <c:varyColors val="0"/>
        <c:ser>
          <c:idx val="0"/>
          <c:order val="0"/>
          <c:invertIfNegative val="0"/>
          <c:cat>
            <c:strRef>
              <c:f>Sammanställning!$D$180:$U$180</c:f>
              <c:strCache>
                <c:ptCount val="18"/>
                <c:pt idx="0">
                  <c:v>&lt;5</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strCache>
            </c:strRef>
          </c:cat>
          <c:val>
            <c:numRef>
              <c:f>Sammanställning!$D$184:$U$184</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EEA8-464F-8A35-09D6FC3B2224}"/>
            </c:ext>
          </c:extLst>
        </c:ser>
        <c:dLbls>
          <c:showLegendKey val="0"/>
          <c:showVal val="0"/>
          <c:showCatName val="0"/>
          <c:showSerName val="0"/>
          <c:showPercent val="0"/>
          <c:showBubbleSize val="0"/>
        </c:dLbls>
        <c:gapWidth val="150"/>
        <c:overlap val="100"/>
        <c:axId val="649854336"/>
        <c:axId val="649859072"/>
      </c:barChart>
      <c:catAx>
        <c:axId val="649854336"/>
        <c:scaling>
          <c:orientation val="minMax"/>
        </c:scaling>
        <c:delete val="0"/>
        <c:axPos val="b"/>
        <c:numFmt formatCode="General" sourceLinked="0"/>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v-SE"/>
          </a:p>
        </c:txPr>
        <c:crossAx val="649859072"/>
        <c:crosses val="autoZero"/>
        <c:auto val="1"/>
        <c:lblAlgn val="ctr"/>
        <c:lblOffset val="100"/>
        <c:noMultiLvlLbl val="0"/>
      </c:catAx>
      <c:valAx>
        <c:axId val="649859072"/>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v-SE"/>
          </a:p>
        </c:txPr>
        <c:crossAx val="649854336"/>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sv-SE"/>
              <a:t>Deltog i klubbtävling</a:t>
            </a:r>
          </a:p>
        </c:rich>
      </c:tx>
      <c:overlay val="0"/>
      <c:spPr>
        <a:noFill/>
        <a:ln>
          <a:noFill/>
        </a:ln>
        <a:effectLst/>
      </c:spPr>
    </c:title>
    <c:autoTitleDeleted val="0"/>
    <c:plotArea>
      <c:layout/>
      <c:barChart>
        <c:barDir val="col"/>
        <c:grouping val="stacked"/>
        <c:varyColors val="0"/>
        <c:ser>
          <c:idx val="0"/>
          <c:order val="0"/>
          <c:invertIfNegative val="0"/>
          <c:cat>
            <c:strRef>
              <c:f>Sammanställning!$D$151:$U$151</c:f>
              <c:strCache>
                <c:ptCount val="18"/>
                <c:pt idx="0">
                  <c:v>&lt;5</c:v>
                </c:pt>
                <c:pt idx="1">
                  <c:v>5</c:v>
                </c:pt>
                <c:pt idx="2">
                  <c:v>6</c:v>
                </c:pt>
                <c:pt idx="3">
                  <c:v>7</c:v>
                </c:pt>
                <c:pt idx="4">
                  <c:v>8</c:v>
                </c:pt>
                <c:pt idx="5">
                  <c:v>9</c:v>
                </c:pt>
                <c:pt idx="6">
                  <c:v>10</c:v>
                </c:pt>
                <c:pt idx="7">
                  <c:v>11</c:v>
                </c:pt>
                <c:pt idx="8">
                  <c:v>12</c:v>
                </c:pt>
                <c:pt idx="9">
                  <c:v>13</c:v>
                </c:pt>
                <c:pt idx="10">
                  <c:v>14</c:v>
                </c:pt>
                <c:pt idx="11">
                  <c:v>15</c:v>
                </c:pt>
                <c:pt idx="12">
                  <c:v>16</c:v>
                </c:pt>
                <c:pt idx="13">
                  <c:v>17</c:v>
                </c:pt>
                <c:pt idx="14">
                  <c:v>18</c:v>
                </c:pt>
                <c:pt idx="15">
                  <c:v>19</c:v>
                </c:pt>
                <c:pt idx="16">
                  <c:v>20</c:v>
                </c:pt>
                <c:pt idx="17">
                  <c:v>21</c:v>
                </c:pt>
              </c:strCache>
            </c:strRef>
          </c:cat>
          <c:val>
            <c:numRef>
              <c:f>Sammanställning!$D$155:$U$155</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B55D-4548-8A02-FE2CF9D309D8}"/>
            </c:ext>
          </c:extLst>
        </c:ser>
        <c:dLbls>
          <c:showLegendKey val="0"/>
          <c:showVal val="0"/>
          <c:showCatName val="0"/>
          <c:showSerName val="0"/>
          <c:showPercent val="0"/>
          <c:showBubbleSize val="0"/>
        </c:dLbls>
        <c:gapWidth val="150"/>
        <c:overlap val="100"/>
        <c:axId val="649908768"/>
        <c:axId val="649913504"/>
      </c:barChart>
      <c:catAx>
        <c:axId val="649908768"/>
        <c:scaling>
          <c:orientation val="minMax"/>
        </c:scaling>
        <c:delete val="0"/>
        <c:axPos val="b"/>
        <c:numFmt formatCode="General" sourceLinked="0"/>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v-SE"/>
          </a:p>
        </c:txPr>
        <c:crossAx val="649913504"/>
        <c:crosses val="autoZero"/>
        <c:auto val="1"/>
        <c:lblAlgn val="ctr"/>
        <c:lblOffset val="100"/>
        <c:noMultiLvlLbl val="0"/>
      </c:catAx>
      <c:valAx>
        <c:axId val="649913504"/>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v-SE"/>
          </a:p>
        </c:txPr>
        <c:crossAx val="64990876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v-S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50800</xdr:colOff>
      <xdr:row>6</xdr:row>
      <xdr:rowOff>165100</xdr:rowOff>
    </xdr:from>
    <xdr:to>
      <xdr:col>29</xdr:col>
      <xdr:colOff>0</xdr:colOff>
      <xdr:row>6</xdr:row>
      <xdr:rowOff>3225800</xdr:rowOff>
    </xdr:to>
    <xdr:graphicFrame macro="">
      <xdr:nvGraphicFramePr>
        <xdr:cNvPr id="3" name="Diagram 1">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33</xdr:row>
      <xdr:rowOff>127000</xdr:rowOff>
    </xdr:from>
    <xdr:to>
      <xdr:col>25</xdr:col>
      <xdr:colOff>196850</xdr:colOff>
      <xdr:row>34</xdr:row>
      <xdr:rowOff>82550</xdr:rowOff>
    </xdr:to>
    <xdr:graphicFrame macro="">
      <xdr:nvGraphicFramePr>
        <xdr:cNvPr id="6" name="Diagram 4">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63</xdr:row>
      <xdr:rowOff>0</xdr:rowOff>
    </xdr:from>
    <xdr:to>
      <xdr:col>26</xdr:col>
      <xdr:colOff>177800</xdr:colOff>
      <xdr:row>64</xdr:row>
      <xdr:rowOff>38100</xdr:rowOff>
    </xdr:to>
    <xdr:graphicFrame macro="">
      <xdr:nvGraphicFramePr>
        <xdr:cNvPr id="7" name="Diagram 1">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50800</xdr:colOff>
      <xdr:row>106</xdr:row>
      <xdr:rowOff>50800</xdr:rowOff>
    </xdr:from>
    <xdr:to>
      <xdr:col>26</xdr:col>
      <xdr:colOff>25400</xdr:colOff>
      <xdr:row>107</xdr:row>
      <xdr:rowOff>50800</xdr:rowOff>
    </xdr:to>
    <xdr:graphicFrame macro="">
      <xdr:nvGraphicFramePr>
        <xdr:cNvPr id="8" name="Diagram 1">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38101</xdr:colOff>
      <xdr:row>120</xdr:row>
      <xdr:rowOff>139700</xdr:rowOff>
    </xdr:from>
    <xdr:to>
      <xdr:col>23</xdr:col>
      <xdr:colOff>0</xdr:colOff>
      <xdr:row>120</xdr:row>
      <xdr:rowOff>3251200</xdr:rowOff>
    </xdr:to>
    <xdr:graphicFrame macro="">
      <xdr:nvGraphicFramePr>
        <xdr:cNvPr id="10" name="Diagram 4">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xdr:colOff>
      <xdr:row>213</xdr:row>
      <xdr:rowOff>0</xdr:rowOff>
    </xdr:from>
    <xdr:to>
      <xdr:col>23</xdr:col>
      <xdr:colOff>0</xdr:colOff>
      <xdr:row>213</xdr:row>
      <xdr:rowOff>3302000</xdr:rowOff>
    </xdr:to>
    <xdr:graphicFrame macro="">
      <xdr:nvGraphicFramePr>
        <xdr:cNvPr id="11" name="Diagram 1">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184</xdr:row>
      <xdr:rowOff>0</xdr:rowOff>
    </xdr:from>
    <xdr:to>
      <xdr:col>23</xdr:col>
      <xdr:colOff>0</xdr:colOff>
      <xdr:row>184</xdr:row>
      <xdr:rowOff>3302000</xdr:rowOff>
    </xdr:to>
    <xdr:graphicFrame macro="">
      <xdr:nvGraphicFramePr>
        <xdr:cNvPr id="12" name="Diagram 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155</xdr:row>
      <xdr:rowOff>0</xdr:rowOff>
    </xdr:from>
    <xdr:to>
      <xdr:col>23</xdr:col>
      <xdr:colOff>0</xdr:colOff>
      <xdr:row>155</xdr:row>
      <xdr:rowOff>3302000</xdr:rowOff>
    </xdr:to>
    <xdr:graphicFrame macro="">
      <xdr:nvGraphicFramePr>
        <xdr:cNvPr id="13" name="Diagram 1">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venskidrott.se/Ekonomisktstod/LOK-stod/"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2"/>
  <sheetViews>
    <sheetView topLeftCell="A7" workbookViewId="0">
      <selection activeCell="L19" sqref="L19"/>
    </sheetView>
  </sheetViews>
  <sheetFormatPr defaultColWidth="11" defaultRowHeight="15.5" x14ac:dyDescent="0.35"/>
  <cols>
    <col min="1" max="2" width="13.33203125" customWidth="1"/>
    <col min="3" max="7" width="8.6640625" customWidth="1"/>
    <col min="8" max="9" width="8.4140625" customWidth="1"/>
    <col min="10" max="10" width="7.83203125" customWidth="1"/>
  </cols>
  <sheetData>
    <row r="1" spans="1:10" ht="25" customHeight="1" x14ac:dyDescent="0.5">
      <c r="A1" s="39" t="s">
        <v>22</v>
      </c>
      <c r="B1" s="39"/>
      <c r="C1" s="39"/>
      <c r="D1" s="39"/>
      <c r="E1" s="39"/>
      <c r="F1" s="39"/>
      <c r="G1" s="39"/>
      <c r="H1" s="39"/>
      <c r="I1" s="40"/>
      <c r="J1" s="40"/>
    </row>
    <row r="2" spans="1:10" ht="35" customHeight="1" x14ac:dyDescent="0.35">
      <c r="A2" s="41" t="s">
        <v>63</v>
      </c>
      <c r="B2" s="41"/>
      <c r="C2" s="41"/>
      <c r="D2" s="41"/>
      <c r="E2" s="41"/>
      <c r="F2" s="41"/>
      <c r="G2" s="41"/>
      <c r="H2" s="41"/>
      <c r="I2" s="40"/>
      <c r="J2" s="40"/>
    </row>
    <row r="3" spans="1:10" ht="19" customHeight="1" x14ac:dyDescent="0.35">
      <c r="A3" s="46" t="s">
        <v>59</v>
      </c>
      <c r="B3" s="41"/>
      <c r="C3" s="41"/>
      <c r="D3" s="41"/>
      <c r="E3" s="41"/>
      <c r="F3" s="41"/>
      <c r="G3" s="41"/>
      <c r="H3" s="41"/>
      <c r="J3" s="23"/>
    </row>
    <row r="4" spans="1:10" ht="80" customHeight="1" x14ac:dyDescent="0.35">
      <c r="A4" s="48" t="s">
        <v>64</v>
      </c>
      <c r="B4" s="48"/>
      <c r="C4" s="48"/>
      <c r="D4" s="48"/>
      <c r="E4" s="48"/>
      <c r="F4" s="48"/>
      <c r="G4" s="48"/>
      <c r="H4" s="48"/>
      <c r="I4" s="40"/>
      <c r="J4" s="40"/>
    </row>
    <row r="5" spans="1:10" ht="15" customHeight="1" x14ac:dyDescent="0.35">
      <c r="A5" s="48"/>
      <c r="B5" s="48"/>
      <c r="C5" s="48"/>
      <c r="D5" s="48"/>
      <c r="E5" s="48"/>
      <c r="F5" s="48"/>
      <c r="G5" s="48"/>
      <c r="H5" s="48"/>
      <c r="I5" s="40"/>
      <c r="J5" s="40"/>
    </row>
    <row r="6" spans="1:10" ht="15.5" customHeight="1" x14ac:dyDescent="0.35">
      <c r="A6" s="25"/>
      <c r="B6" s="25"/>
      <c r="C6" s="25"/>
      <c r="D6" s="25"/>
      <c r="E6" s="25"/>
      <c r="F6" s="25"/>
      <c r="G6" s="25"/>
      <c r="H6" s="25"/>
    </row>
    <row r="7" spans="1:10" ht="15.5" customHeight="1" x14ac:dyDescent="0.35">
      <c r="A7" s="47" t="s">
        <v>60</v>
      </c>
      <c r="B7" s="47"/>
      <c r="C7" s="47"/>
      <c r="D7" s="42"/>
      <c r="E7" s="42"/>
      <c r="F7" s="42"/>
      <c r="G7" s="42"/>
      <c r="H7" s="42"/>
      <c r="I7" s="43"/>
      <c r="J7" s="43"/>
    </row>
    <row r="8" spans="1:10" ht="15.5" customHeight="1" x14ac:dyDescent="0.35">
      <c r="A8" s="47" t="s">
        <v>61</v>
      </c>
      <c r="B8" s="47"/>
      <c r="C8" s="47"/>
      <c r="D8" s="44"/>
      <c r="E8" s="42"/>
      <c r="F8" s="42"/>
      <c r="G8" s="42"/>
      <c r="H8" s="42"/>
      <c r="I8" s="43"/>
      <c r="J8" s="43"/>
    </row>
    <row r="9" spans="1:10" ht="15.5" customHeight="1" x14ac:dyDescent="0.35">
      <c r="A9" s="47" t="s">
        <v>62</v>
      </c>
      <c r="B9" s="47"/>
      <c r="C9" s="47"/>
      <c r="D9" s="42"/>
      <c r="E9" s="42"/>
      <c r="F9" s="42"/>
      <c r="G9" s="42"/>
      <c r="H9" s="42"/>
      <c r="I9" s="43"/>
      <c r="J9" s="43"/>
    </row>
    <row r="10" spans="1:10" ht="15.5" customHeight="1" x14ac:dyDescent="0.35">
      <c r="A10" s="2"/>
      <c r="B10" s="2"/>
      <c r="C10" s="2"/>
      <c r="D10" s="2"/>
      <c r="E10" s="2"/>
      <c r="F10" s="2"/>
      <c r="G10" s="2"/>
      <c r="H10" s="2"/>
    </row>
    <row r="11" spans="1:10" x14ac:dyDescent="0.35">
      <c r="A11" s="21"/>
      <c r="B11" s="21"/>
      <c r="C11" s="22">
        <v>2011</v>
      </c>
      <c r="D11" s="22">
        <v>2012</v>
      </c>
      <c r="E11" s="22">
        <v>2013</v>
      </c>
      <c r="F11" s="22">
        <v>2014</v>
      </c>
      <c r="G11" s="22">
        <v>2015</v>
      </c>
      <c r="H11" s="22">
        <v>2016</v>
      </c>
      <c r="I11" s="22">
        <v>2017</v>
      </c>
      <c r="J11" s="22">
        <v>2018</v>
      </c>
    </row>
    <row r="12" spans="1:10" x14ac:dyDescent="0.35">
      <c r="A12" s="45" t="s">
        <v>12</v>
      </c>
      <c r="B12" s="45"/>
      <c r="C12" s="9"/>
      <c r="D12" s="9"/>
      <c r="E12" s="9"/>
      <c r="F12" s="9"/>
      <c r="G12" s="9"/>
      <c r="H12" s="9"/>
      <c r="I12" s="9"/>
      <c r="J12" s="9"/>
    </row>
    <row r="13" spans="1:10" x14ac:dyDescent="0.35">
      <c r="A13" s="45" t="s">
        <v>13</v>
      </c>
      <c r="B13" s="45"/>
      <c r="C13" s="9"/>
      <c r="D13" s="9"/>
      <c r="E13" s="9"/>
      <c r="F13" s="9"/>
      <c r="G13" s="9"/>
      <c r="H13" s="9"/>
      <c r="I13" s="9"/>
      <c r="J13" s="9"/>
    </row>
    <row r="14" spans="1:10" x14ac:dyDescent="0.35">
      <c r="A14" s="45" t="s">
        <v>8</v>
      </c>
      <c r="B14" s="45"/>
      <c r="C14" s="9"/>
      <c r="D14" s="9"/>
      <c r="E14" s="9"/>
      <c r="F14" s="9"/>
      <c r="G14" s="9"/>
      <c r="H14" s="9"/>
      <c r="I14" s="9"/>
      <c r="J14" s="9"/>
    </row>
    <row r="15" spans="1:10" x14ac:dyDescent="0.35">
      <c r="A15" s="45" t="s">
        <v>9</v>
      </c>
      <c r="B15" s="45"/>
      <c r="C15" s="9"/>
      <c r="D15" s="9"/>
      <c r="E15" s="9"/>
      <c r="F15" s="9"/>
      <c r="G15" s="9"/>
      <c r="H15" s="9"/>
      <c r="I15" s="9"/>
      <c r="J15" s="9"/>
    </row>
    <row r="16" spans="1:10" x14ac:dyDescent="0.35">
      <c r="A16" s="31"/>
      <c r="B16" s="31" t="s">
        <v>132</v>
      </c>
      <c r="C16" s="9"/>
      <c r="D16" s="9"/>
      <c r="E16" s="9"/>
      <c r="F16" s="9"/>
      <c r="G16" s="9"/>
      <c r="H16" s="9"/>
      <c r="I16" s="9"/>
      <c r="J16" s="9"/>
    </row>
    <row r="18" spans="1:8" ht="29" customHeight="1" x14ac:dyDescent="0.35">
      <c r="A18" s="20" t="s">
        <v>1</v>
      </c>
      <c r="B18" s="20" t="s">
        <v>2</v>
      </c>
      <c r="C18" s="20" t="s">
        <v>3</v>
      </c>
      <c r="D18" s="20" t="s">
        <v>4</v>
      </c>
      <c r="E18" s="20" t="s">
        <v>5</v>
      </c>
      <c r="F18" s="20" t="s">
        <v>50</v>
      </c>
      <c r="G18" s="20" t="s">
        <v>7</v>
      </c>
      <c r="H18" s="20" t="s">
        <v>6</v>
      </c>
    </row>
    <row r="19" spans="1:8" x14ac:dyDescent="0.35">
      <c r="A19" s="37"/>
      <c r="B19" s="37"/>
      <c r="C19" s="37"/>
      <c r="D19" s="37"/>
      <c r="E19" s="37"/>
      <c r="F19" s="8"/>
    </row>
    <row r="20" spans="1:8" x14ac:dyDescent="0.35">
      <c r="A20" s="37"/>
      <c r="B20" s="37"/>
      <c r="C20" s="37"/>
      <c r="D20" s="37"/>
      <c r="E20" s="38"/>
      <c r="F20" s="26"/>
    </row>
    <row r="21" spans="1:8" x14ac:dyDescent="0.35">
      <c r="A21" s="37"/>
      <c r="B21" s="37"/>
      <c r="C21" s="37"/>
      <c r="D21" s="37"/>
      <c r="E21" s="38"/>
      <c r="F21" s="26"/>
    </row>
    <row r="22" spans="1:8" x14ac:dyDescent="0.35">
      <c r="A22" s="37"/>
      <c r="B22" s="37"/>
      <c r="C22" s="37"/>
      <c r="D22" s="37"/>
      <c r="E22" s="37"/>
      <c r="F22" s="26"/>
      <c r="H22" s="26"/>
    </row>
    <row r="23" spans="1:8" x14ac:dyDescent="0.35">
      <c r="A23" s="37"/>
      <c r="B23" s="37"/>
      <c r="C23" s="37"/>
      <c r="D23" s="37"/>
      <c r="E23" s="38"/>
      <c r="F23" s="26"/>
      <c r="G23" s="26"/>
      <c r="H23" s="26"/>
    </row>
    <row r="24" spans="1:8" x14ac:dyDescent="0.35">
      <c r="A24" s="37"/>
      <c r="B24" s="37"/>
      <c r="C24" s="37"/>
      <c r="D24" s="37"/>
      <c r="E24" s="37"/>
      <c r="F24" s="18"/>
      <c r="G24" s="26"/>
      <c r="H24" s="26"/>
    </row>
    <row r="25" spans="1:8" x14ac:dyDescent="0.35">
      <c r="A25" s="37"/>
      <c r="B25" s="37"/>
      <c r="C25" s="37"/>
      <c r="D25" s="37"/>
      <c r="E25" s="38"/>
      <c r="F25" s="26"/>
    </row>
    <row r="26" spans="1:8" x14ac:dyDescent="0.35">
      <c r="A26" s="37"/>
      <c r="B26" s="37"/>
      <c r="C26" s="37"/>
      <c r="D26" s="37"/>
      <c r="E26" s="38"/>
      <c r="F26" s="26"/>
    </row>
    <row r="27" spans="1:8" x14ac:dyDescent="0.35">
      <c r="A27" s="37"/>
      <c r="B27" s="37"/>
      <c r="C27" s="37"/>
      <c r="D27" s="37"/>
      <c r="E27" s="37"/>
      <c r="F27" s="26"/>
    </row>
    <row r="28" spans="1:8" x14ac:dyDescent="0.35">
      <c r="A28" s="37"/>
      <c r="B28" s="37"/>
      <c r="C28" s="37"/>
      <c r="D28" s="37"/>
      <c r="E28" s="38"/>
      <c r="F28" s="26"/>
    </row>
    <row r="29" spans="1:8" x14ac:dyDescent="0.35">
      <c r="A29" s="37"/>
      <c r="B29" s="37"/>
      <c r="C29" s="37"/>
      <c r="D29" s="37"/>
      <c r="E29" s="37"/>
      <c r="F29" s="18"/>
      <c r="G29" s="26"/>
    </row>
    <row r="30" spans="1:8" x14ac:dyDescent="0.35">
      <c r="A30" s="37"/>
      <c r="B30" s="37"/>
      <c r="C30" s="37"/>
      <c r="D30" s="37"/>
      <c r="E30" s="38"/>
      <c r="F30" s="26"/>
      <c r="H30" s="26"/>
    </row>
    <row r="31" spans="1:8" x14ac:dyDescent="0.35">
      <c r="A31" s="37"/>
      <c r="B31" s="37"/>
      <c r="C31" s="37"/>
      <c r="D31" s="37"/>
      <c r="E31" s="37"/>
      <c r="F31" s="18"/>
    </row>
    <row r="32" spans="1:8" x14ac:dyDescent="0.35">
      <c r="A32" s="37"/>
      <c r="B32" s="37"/>
      <c r="C32" s="37"/>
      <c r="D32" s="37"/>
      <c r="E32" s="38"/>
      <c r="F32" s="18"/>
      <c r="G32" s="18"/>
    </row>
    <row r="33" spans="1:8" x14ac:dyDescent="0.35">
      <c r="A33" s="37"/>
      <c r="B33" s="37"/>
      <c r="C33" s="37"/>
      <c r="D33" s="37"/>
      <c r="E33" s="37"/>
      <c r="F33" s="26"/>
      <c r="G33" s="26"/>
    </row>
    <row r="34" spans="1:8" x14ac:dyDescent="0.35">
      <c r="A34" s="37"/>
      <c r="B34" s="37"/>
      <c r="C34" s="37"/>
      <c r="D34" s="37"/>
      <c r="E34" s="38"/>
      <c r="F34" s="18"/>
    </row>
    <row r="35" spans="1:8" x14ac:dyDescent="0.35">
      <c r="A35" s="37"/>
      <c r="B35" s="37"/>
      <c r="C35" s="37"/>
      <c r="D35" s="37"/>
      <c r="E35" s="37"/>
      <c r="F35" s="18"/>
      <c r="G35" s="18"/>
    </row>
    <row r="36" spans="1:8" x14ac:dyDescent="0.35">
      <c r="A36" s="37"/>
      <c r="B36" s="37"/>
      <c r="C36" s="37"/>
      <c r="D36" s="37"/>
      <c r="E36" s="38"/>
      <c r="F36" s="26"/>
    </row>
    <row r="37" spans="1:8" x14ac:dyDescent="0.35">
      <c r="A37" s="37"/>
      <c r="B37" s="37"/>
      <c r="C37" s="37"/>
      <c r="D37" s="37"/>
      <c r="E37" s="37"/>
      <c r="F37" s="26"/>
    </row>
    <row r="38" spans="1:8" x14ac:dyDescent="0.35">
      <c r="A38" s="37"/>
      <c r="B38" s="37"/>
      <c r="C38" s="37"/>
      <c r="D38" s="37"/>
      <c r="E38" s="37"/>
      <c r="F38" s="18"/>
    </row>
    <row r="39" spans="1:8" x14ac:dyDescent="0.35">
      <c r="A39" s="37"/>
      <c r="B39" s="37"/>
      <c r="C39" s="37"/>
      <c r="D39" s="37"/>
      <c r="E39" s="37"/>
      <c r="F39" s="26"/>
    </row>
    <row r="40" spans="1:8" x14ac:dyDescent="0.35">
      <c r="A40" s="37"/>
      <c r="B40" s="37"/>
      <c r="C40" s="37"/>
      <c r="D40" s="37"/>
      <c r="E40" s="38"/>
      <c r="F40" s="26"/>
    </row>
    <row r="41" spans="1:8" x14ac:dyDescent="0.35">
      <c r="A41" s="37"/>
      <c r="B41" s="37"/>
      <c r="C41" s="37"/>
      <c r="D41" s="37"/>
      <c r="E41" s="37"/>
      <c r="F41" s="26"/>
    </row>
    <row r="42" spans="1:8" x14ac:dyDescent="0.35">
      <c r="A42" s="37"/>
      <c r="B42" s="37"/>
      <c r="C42" s="37"/>
      <c r="D42" s="37"/>
      <c r="E42" s="37"/>
      <c r="F42" s="26"/>
      <c r="G42" s="26"/>
      <c r="H42" s="26"/>
    </row>
    <row r="43" spans="1:8" x14ac:dyDescent="0.35">
      <c r="A43" s="37"/>
      <c r="B43" s="37"/>
      <c r="C43" s="37"/>
      <c r="D43" s="37"/>
      <c r="E43" s="37"/>
      <c r="F43" s="26"/>
      <c r="H43" s="26"/>
    </row>
    <row r="44" spans="1:8" x14ac:dyDescent="0.35">
      <c r="A44" s="37"/>
      <c r="B44" s="37"/>
      <c r="C44" s="37"/>
      <c r="D44" s="37"/>
      <c r="E44" s="38"/>
      <c r="F44" s="26"/>
      <c r="H44" s="26"/>
    </row>
    <row r="45" spans="1:8" x14ac:dyDescent="0.35">
      <c r="A45" s="37"/>
      <c r="B45" s="37"/>
      <c r="C45" s="37"/>
      <c r="D45" s="37"/>
      <c r="E45" s="37"/>
      <c r="F45" s="26"/>
    </row>
    <row r="46" spans="1:8" x14ac:dyDescent="0.35">
      <c r="A46" s="37"/>
      <c r="B46" s="37"/>
      <c r="C46" s="37"/>
      <c r="D46" s="37"/>
      <c r="E46" s="38"/>
      <c r="F46" s="26"/>
    </row>
    <row r="47" spans="1:8" x14ac:dyDescent="0.35">
      <c r="A47" s="37"/>
      <c r="B47" s="37"/>
      <c r="C47" s="37"/>
      <c r="D47" s="37"/>
      <c r="E47" s="38"/>
      <c r="F47" s="26"/>
    </row>
    <row r="48" spans="1:8" x14ac:dyDescent="0.35">
      <c r="A48" s="37"/>
      <c r="B48" s="37"/>
      <c r="C48" s="37"/>
      <c r="D48" s="37"/>
      <c r="E48" s="38"/>
      <c r="F48" s="26"/>
      <c r="H48" s="26"/>
    </row>
    <row r="49" spans="1:8" x14ac:dyDescent="0.35">
      <c r="A49" s="37"/>
      <c r="B49" s="37"/>
      <c r="C49" s="37"/>
      <c r="D49" s="37"/>
      <c r="E49" s="37"/>
      <c r="F49" s="26"/>
    </row>
    <row r="50" spans="1:8" x14ac:dyDescent="0.35">
      <c r="A50" s="37"/>
      <c r="B50" s="37"/>
      <c r="C50" s="37"/>
      <c r="D50" s="37"/>
      <c r="E50" s="37"/>
      <c r="F50" s="26"/>
    </row>
    <row r="51" spans="1:8" x14ac:dyDescent="0.35">
      <c r="A51" s="37"/>
      <c r="B51" s="37"/>
      <c r="C51" s="37"/>
      <c r="D51" s="37"/>
      <c r="E51" s="38"/>
      <c r="F51" s="26"/>
    </row>
    <row r="52" spans="1:8" x14ac:dyDescent="0.35">
      <c r="A52" s="37"/>
      <c r="B52" s="37"/>
      <c r="C52" s="37"/>
      <c r="D52" s="37"/>
      <c r="E52" s="37"/>
      <c r="F52" s="26"/>
      <c r="G52" s="26"/>
      <c r="H52" s="26"/>
    </row>
    <row r="53" spans="1:8" x14ac:dyDescent="0.35">
      <c r="A53" s="37"/>
      <c r="B53" s="37"/>
      <c r="C53" s="37"/>
      <c r="D53" s="37"/>
      <c r="E53" s="37"/>
      <c r="F53" s="26"/>
    </row>
    <row r="54" spans="1:8" x14ac:dyDescent="0.35">
      <c r="A54" s="18"/>
      <c r="B54" s="18"/>
      <c r="C54" s="18"/>
      <c r="D54" s="30"/>
      <c r="E54" s="28"/>
      <c r="F54" s="26"/>
      <c r="G54" s="26"/>
    </row>
    <row r="55" spans="1:8" x14ac:dyDescent="0.35">
      <c r="A55" s="1"/>
      <c r="B55" s="1"/>
      <c r="C55" s="1"/>
      <c r="D55" s="7"/>
      <c r="E55" s="27"/>
      <c r="F55" s="26"/>
      <c r="H55" s="26"/>
    </row>
    <row r="56" spans="1:8" x14ac:dyDescent="0.35">
      <c r="A56" s="1"/>
      <c r="B56" s="1"/>
      <c r="C56" s="1"/>
      <c r="D56" s="7"/>
      <c r="E56" s="27"/>
      <c r="F56" s="26"/>
      <c r="G56" s="26"/>
    </row>
    <row r="57" spans="1:8" x14ac:dyDescent="0.35">
      <c r="A57" s="18"/>
      <c r="B57" s="18"/>
      <c r="C57" s="18"/>
      <c r="D57" s="30"/>
      <c r="E57" s="28"/>
      <c r="F57" s="26"/>
    </row>
    <row r="58" spans="1:8" x14ac:dyDescent="0.35">
      <c r="A58" s="1"/>
      <c r="B58" s="1"/>
      <c r="C58" s="1"/>
      <c r="D58" s="7"/>
      <c r="E58" s="27"/>
      <c r="F58" s="26"/>
    </row>
    <row r="59" spans="1:8" x14ac:dyDescent="0.35">
      <c r="A59" s="1"/>
      <c r="B59" s="1"/>
      <c r="C59" s="1"/>
      <c r="D59" s="7"/>
      <c r="E59" s="27"/>
      <c r="F59" s="26"/>
    </row>
    <row r="60" spans="1:8" x14ac:dyDescent="0.35">
      <c r="A60" s="1"/>
      <c r="B60" s="1"/>
      <c r="C60" s="1"/>
      <c r="D60" s="7"/>
      <c r="E60" s="27"/>
      <c r="F60" s="26"/>
    </row>
    <row r="61" spans="1:8" x14ac:dyDescent="0.35">
      <c r="A61" s="1"/>
      <c r="B61" s="1"/>
      <c r="C61" s="1"/>
      <c r="D61" s="7"/>
      <c r="E61" s="27"/>
      <c r="F61" s="26"/>
    </row>
    <row r="62" spans="1:8" x14ac:dyDescent="0.35">
      <c r="A62" s="18"/>
      <c r="B62" s="18"/>
      <c r="C62" s="18"/>
      <c r="D62" s="30"/>
      <c r="F62" s="18"/>
    </row>
    <row r="63" spans="1:8" x14ac:dyDescent="0.35">
      <c r="A63" s="1"/>
      <c r="B63" s="1"/>
      <c r="C63" s="1"/>
      <c r="D63" s="7"/>
      <c r="E63" s="27"/>
      <c r="F63" s="26"/>
      <c r="H63" s="26"/>
    </row>
    <row r="64" spans="1:8" x14ac:dyDescent="0.35">
      <c r="A64" s="1"/>
      <c r="B64" s="1"/>
      <c r="C64" s="1"/>
      <c r="D64" s="7"/>
      <c r="E64" s="27"/>
      <c r="F64" s="26"/>
    </row>
    <row r="65" spans="1:8" x14ac:dyDescent="0.35">
      <c r="A65" s="1"/>
      <c r="B65" s="1"/>
      <c r="C65" s="1"/>
      <c r="D65" s="7"/>
      <c r="E65" s="27"/>
      <c r="F65" s="26"/>
    </row>
    <row r="66" spans="1:8" x14ac:dyDescent="0.35">
      <c r="A66" s="1"/>
      <c r="B66" s="1"/>
      <c r="C66" s="1"/>
      <c r="D66" s="7"/>
      <c r="E66" s="27"/>
      <c r="F66" s="26"/>
    </row>
    <row r="67" spans="1:8" x14ac:dyDescent="0.35">
      <c r="A67" s="1"/>
      <c r="B67" s="1"/>
      <c r="C67" s="1"/>
      <c r="D67" s="7"/>
      <c r="E67" s="27"/>
      <c r="F67" s="26"/>
    </row>
    <row r="68" spans="1:8" x14ac:dyDescent="0.35">
      <c r="A68" s="1"/>
      <c r="B68" s="29"/>
      <c r="C68" s="1"/>
      <c r="D68" s="7"/>
      <c r="E68" s="27"/>
      <c r="F68" s="26"/>
    </row>
    <row r="69" spans="1:8" x14ac:dyDescent="0.35">
      <c r="A69" s="1"/>
      <c r="B69" s="1"/>
      <c r="C69" s="1"/>
      <c r="D69" s="7"/>
      <c r="E69" s="27"/>
      <c r="F69" s="26"/>
    </row>
    <row r="70" spans="1:8" x14ac:dyDescent="0.35">
      <c r="A70" s="1"/>
      <c r="B70" s="1"/>
      <c r="C70" s="1"/>
      <c r="D70" s="7"/>
      <c r="E70" s="27"/>
      <c r="F70" s="26"/>
    </row>
    <row r="71" spans="1:8" x14ac:dyDescent="0.35">
      <c r="A71" s="1"/>
      <c r="B71" s="1"/>
      <c r="C71" s="1"/>
      <c r="D71" s="7"/>
      <c r="E71" s="27"/>
      <c r="F71" s="26"/>
      <c r="G71" s="26"/>
      <c r="H71" s="26"/>
    </row>
    <row r="72" spans="1:8" x14ac:dyDescent="0.35">
      <c r="A72" s="1"/>
      <c r="B72" s="1"/>
      <c r="C72" s="1"/>
      <c r="D72" s="7"/>
      <c r="E72" s="27"/>
      <c r="F72" s="26"/>
      <c r="G72" s="26"/>
      <c r="H72" s="26"/>
    </row>
    <row r="73" spans="1:8" x14ac:dyDescent="0.35">
      <c r="A73" s="1"/>
      <c r="B73" s="1"/>
      <c r="C73" s="1"/>
      <c r="D73" s="7"/>
      <c r="E73" s="27"/>
      <c r="F73" s="26"/>
    </row>
    <row r="74" spans="1:8" x14ac:dyDescent="0.35">
      <c r="A74" s="1"/>
      <c r="B74" s="1"/>
      <c r="C74" s="1"/>
      <c r="D74" s="7"/>
      <c r="E74" s="27"/>
      <c r="F74" s="26"/>
      <c r="G74" s="26"/>
      <c r="H74" s="26"/>
    </row>
    <row r="75" spans="1:8" x14ac:dyDescent="0.35">
      <c r="A75" s="1"/>
      <c r="B75" s="1"/>
      <c r="C75" s="1"/>
      <c r="D75" s="7"/>
      <c r="E75" s="27"/>
      <c r="F75" s="26"/>
      <c r="G75" s="26"/>
    </row>
    <row r="76" spans="1:8" x14ac:dyDescent="0.35">
      <c r="A76" s="1"/>
      <c r="B76" s="1"/>
      <c r="C76" s="1"/>
      <c r="D76" s="7"/>
      <c r="E76" s="27"/>
      <c r="F76" s="26"/>
      <c r="G76" s="26"/>
    </row>
    <row r="77" spans="1:8" x14ac:dyDescent="0.35">
      <c r="A77" s="1"/>
      <c r="B77" s="1"/>
      <c r="C77" s="1"/>
      <c r="D77" s="7"/>
      <c r="E77" s="27"/>
      <c r="F77" s="26"/>
      <c r="G77" s="26"/>
    </row>
    <row r="78" spans="1:8" x14ac:dyDescent="0.35">
      <c r="A78" s="1"/>
      <c r="B78" s="1"/>
      <c r="C78" s="1"/>
      <c r="D78" s="7"/>
      <c r="E78" s="27"/>
      <c r="F78" s="26"/>
      <c r="G78" s="26"/>
    </row>
    <row r="79" spans="1:8" x14ac:dyDescent="0.35">
      <c r="A79" s="18"/>
      <c r="B79" s="18"/>
      <c r="C79" s="18"/>
      <c r="D79" s="30"/>
      <c r="F79" s="26"/>
      <c r="G79" s="26"/>
    </row>
    <row r="80" spans="1:8" x14ac:dyDescent="0.35">
      <c r="A80" s="1"/>
      <c r="B80" s="1"/>
      <c r="C80" s="1"/>
      <c r="D80" s="7"/>
      <c r="E80" s="27"/>
      <c r="F80" s="26"/>
    </row>
    <row r="81" spans="1:8" x14ac:dyDescent="0.35">
      <c r="A81" s="1"/>
      <c r="B81" s="1"/>
      <c r="C81" s="1"/>
      <c r="D81" s="7"/>
      <c r="E81" s="27"/>
      <c r="F81" s="26"/>
    </row>
    <row r="82" spans="1:8" x14ac:dyDescent="0.35">
      <c r="A82" s="1"/>
      <c r="B82" s="1"/>
      <c r="C82" s="1"/>
      <c r="D82" s="7"/>
      <c r="E82" s="27"/>
      <c r="F82" s="26"/>
      <c r="G82" s="26"/>
    </row>
    <row r="83" spans="1:8" x14ac:dyDescent="0.35">
      <c r="A83" s="1"/>
      <c r="B83" s="1"/>
      <c r="C83" s="1"/>
      <c r="D83" s="7"/>
      <c r="E83" s="27"/>
      <c r="F83" s="26"/>
      <c r="G83" s="26"/>
    </row>
    <row r="84" spans="1:8" x14ac:dyDescent="0.35">
      <c r="A84" s="1"/>
      <c r="B84" s="29"/>
      <c r="C84" s="1"/>
      <c r="D84" s="7"/>
      <c r="E84" s="27"/>
      <c r="F84" s="26"/>
      <c r="G84" s="26"/>
    </row>
    <row r="85" spans="1:8" x14ac:dyDescent="0.35">
      <c r="A85" s="1"/>
      <c r="B85" s="1"/>
      <c r="C85" s="1"/>
      <c r="D85" s="7"/>
      <c r="E85" s="27"/>
      <c r="F85" s="26"/>
      <c r="G85" s="26"/>
      <c r="H85" s="26"/>
    </row>
    <row r="86" spans="1:8" x14ac:dyDescent="0.35">
      <c r="A86" s="1"/>
      <c r="B86" s="1"/>
      <c r="C86" s="1"/>
      <c r="D86" s="7"/>
      <c r="E86" s="27"/>
      <c r="F86" s="26"/>
      <c r="G86" s="26"/>
    </row>
    <row r="87" spans="1:8" x14ac:dyDescent="0.35">
      <c r="A87" s="18"/>
      <c r="B87" s="18"/>
      <c r="C87" s="18"/>
      <c r="D87" s="30"/>
      <c r="F87" s="26"/>
      <c r="G87" s="26"/>
    </row>
    <row r="88" spans="1:8" x14ac:dyDescent="0.35">
      <c r="A88" s="1"/>
      <c r="B88" s="1"/>
      <c r="C88" s="1"/>
      <c r="D88" s="7"/>
      <c r="E88" s="27"/>
      <c r="F88" s="26"/>
      <c r="G88" s="26"/>
    </row>
    <row r="89" spans="1:8" x14ac:dyDescent="0.35">
      <c r="A89" s="1"/>
      <c r="B89" s="1"/>
      <c r="C89" s="1"/>
      <c r="D89" s="7"/>
      <c r="E89" s="27"/>
      <c r="F89" s="26"/>
      <c r="H89" s="26"/>
    </row>
    <row r="90" spans="1:8" x14ac:dyDescent="0.35">
      <c r="A90" s="1"/>
      <c r="B90" s="1"/>
      <c r="C90" s="1"/>
      <c r="D90" s="7"/>
      <c r="E90" s="27"/>
      <c r="F90" s="26"/>
      <c r="G90" s="26"/>
      <c r="H90" s="26"/>
    </row>
    <row r="91" spans="1:8" x14ac:dyDescent="0.35">
      <c r="A91" s="1"/>
      <c r="B91" s="1"/>
      <c r="C91" s="1"/>
      <c r="D91" s="7"/>
      <c r="E91" s="27"/>
      <c r="F91" s="26"/>
      <c r="G91" s="26"/>
      <c r="H91" s="26"/>
    </row>
    <row r="92" spans="1:8" x14ac:dyDescent="0.35">
      <c r="A92" s="18"/>
      <c r="B92" s="18"/>
      <c r="C92" s="18"/>
      <c r="D92" s="30"/>
      <c r="E92" s="28"/>
      <c r="F92" s="26"/>
      <c r="G92" s="26"/>
    </row>
    <row r="93" spans="1:8" x14ac:dyDescent="0.35">
      <c r="A93" s="1"/>
      <c r="B93" s="1"/>
      <c r="C93" s="1"/>
      <c r="D93" s="7"/>
      <c r="E93" s="27"/>
      <c r="F93" s="26"/>
      <c r="G93" s="26"/>
    </row>
    <row r="94" spans="1:8" x14ac:dyDescent="0.35">
      <c r="A94" s="1"/>
      <c r="B94" s="1"/>
      <c r="C94" s="1"/>
      <c r="D94" s="7"/>
      <c r="E94" s="27"/>
      <c r="F94" s="26"/>
      <c r="G94" s="26"/>
    </row>
    <row r="95" spans="1:8" x14ac:dyDescent="0.35">
      <c r="A95" s="1"/>
      <c r="B95" s="1"/>
      <c r="C95" s="1"/>
      <c r="D95" s="7"/>
      <c r="E95" s="27"/>
      <c r="F95" s="26"/>
      <c r="G95" s="26"/>
    </row>
    <row r="96" spans="1:8" x14ac:dyDescent="0.35">
      <c r="A96" s="1"/>
      <c r="B96" s="1"/>
      <c r="C96" s="1"/>
      <c r="D96" s="7"/>
      <c r="E96" s="27"/>
      <c r="F96" s="26"/>
      <c r="H96" s="26"/>
    </row>
    <row r="97" spans="1:8" x14ac:dyDescent="0.35">
      <c r="A97" s="18"/>
      <c r="B97" s="18"/>
      <c r="C97" s="18"/>
      <c r="D97" s="30"/>
      <c r="E97" s="28"/>
      <c r="F97" s="26"/>
      <c r="G97" s="26"/>
    </row>
    <row r="98" spans="1:8" x14ac:dyDescent="0.35">
      <c r="A98" s="1"/>
      <c r="B98" s="1"/>
      <c r="C98" s="1"/>
      <c r="D98" s="7"/>
      <c r="E98" s="27"/>
      <c r="F98" s="26"/>
      <c r="G98" s="26"/>
    </row>
    <row r="99" spans="1:8" x14ac:dyDescent="0.35">
      <c r="A99" s="1"/>
      <c r="B99" s="1"/>
      <c r="C99" s="1"/>
      <c r="D99" s="7"/>
      <c r="E99" s="27"/>
      <c r="F99" s="26"/>
      <c r="G99" s="26"/>
    </row>
    <row r="100" spans="1:8" x14ac:dyDescent="0.35">
      <c r="A100" s="1"/>
      <c r="B100" s="1"/>
      <c r="C100" s="1"/>
      <c r="D100" s="7"/>
      <c r="E100" s="27"/>
      <c r="F100" s="26"/>
    </row>
    <row r="101" spans="1:8" x14ac:dyDescent="0.35">
      <c r="A101" s="1"/>
      <c r="B101" s="1"/>
      <c r="C101" s="1"/>
      <c r="D101" s="7"/>
      <c r="E101" s="27"/>
      <c r="F101" s="26"/>
      <c r="G101" s="26"/>
    </row>
    <row r="102" spans="1:8" x14ac:dyDescent="0.35">
      <c r="A102" s="1"/>
      <c r="B102" s="1"/>
      <c r="C102" s="1"/>
      <c r="D102" s="7"/>
      <c r="E102" s="27"/>
      <c r="F102" s="26"/>
      <c r="G102" s="26"/>
    </row>
    <row r="103" spans="1:8" x14ac:dyDescent="0.35">
      <c r="A103" s="1"/>
      <c r="B103" s="1"/>
      <c r="C103" s="1"/>
      <c r="D103" s="7"/>
      <c r="E103" s="27"/>
      <c r="F103" s="26"/>
      <c r="G103" s="26"/>
    </row>
    <row r="104" spans="1:8" x14ac:dyDescent="0.35">
      <c r="A104" s="1"/>
      <c r="B104" s="1"/>
      <c r="C104" s="1"/>
      <c r="D104" s="7"/>
      <c r="E104" s="27"/>
      <c r="F104" s="26"/>
      <c r="G104" s="26"/>
    </row>
    <row r="105" spans="1:8" x14ac:dyDescent="0.35">
      <c r="A105" s="1"/>
      <c r="B105" s="1"/>
      <c r="C105" s="1"/>
      <c r="D105" s="7"/>
      <c r="E105" s="27"/>
      <c r="F105" s="26"/>
      <c r="G105" s="26"/>
    </row>
    <row r="106" spans="1:8" x14ac:dyDescent="0.35">
      <c r="A106" s="1"/>
      <c r="B106" s="1"/>
      <c r="C106" s="1"/>
      <c r="D106" s="7"/>
      <c r="E106" s="27"/>
      <c r="F106" s="26"/>
    </row>
    <row r="107" spans="1:8" x14ac:dyDescent="0.35">
      <c r="A107" s="1"/>
      <c r="B107" s="1"/>
      <c r="C107" s="1"/>
      <c r="D107" s="7"/>
      <c r="E107" s="27"/>
      <c r="F107" s="26"/>
      <c r="G107" s="26"/>
    </row>
    <row r="108" spans="1:8" x14ac:dyDescent="0.35">
      <c r="A108" s="1"/>
      <c r="B108" s="1"/>
      <c r="C108" s="1"/>
      <c r="D108" s="7"/>
      <c r="E108" s="27"/>
      <c r="F108" s="26"/>
      <c r="G108" s="26"/>
    </row>
    <row r="109" spans="1:8" x14ac:dyDescent="0.35">
      <c r="A109" s="1"/>
      <c r="B109" s="1"/>
      <c r="C109" s="1"/>
      <c r="D109" s="7"/>
      <c r="E109" s="27"/>
      <c r="F109" s="26"/>
      <c r="G109" s="26"/>
    </row>
    <row r="110" spans="1:8" x14ac:dyDescent="0.35">
      <c r="A110" s="1"/>
      <c r="B110" s="1"/>
      <c r="C110" s="1"/>
      <c r="D110" s="7"/>
      <c r="E110" s="27"/>
      <c r="F110" s="26"/>
      <c r="G110" s="26"/>
      <c r="H110" s="26"/>
    </row>
    <row r="111" spans="1:8" x14ac:dyDescent="0.35">
      <c r="A111" s="1"/>
      <c r="B111" s="1"/>
      <c r="C111" s="1"/>
      <c r="D111" s="7"/>
      <c r="E111" s="27"/>
      <c r="F111" s="26"/>
      <c r="G111" s="26"/>
    </row>
    <row r="112" spans="1:8" x14ac:dyDescent="0.35">
      <c r="A112" s="1"/>
      <c r="B112" s="1"/>
      <c r="C112" s="1"/>
      <c r="D112" s="7"/>
      <c r="E112" s="27"/>
      <c r="F112" s="26"/>
      <c r="G112" s="26"/>
      <c r="H112" s="26"/>
    </row>
    <row r="113" spans="1:8" x14ac:dyDescent="0.35">
      <c r="A113" s="1"/>
      <c r="B113" s="1"/>
      <c r="C113" s="1"/>
      <c r="D113" s="7"/>
      <c r="E113" s="27"/>
      <c r="F113" s="26"/>
      <c r="G113" s="26"/>
      <c r="H113" s="26"/>
    </row>
    <row r="114" spans="1:8" x14ac:dyDescent="0.35">
      <c r="A114" s="1"/>
      <c r="B114" s="1"/>
      <c r="C114" s="1"/>
      <c r="D114" s="7"/>
      <c r="E114" s="27"/>
      <c r="F114" s="26"/>
    </row>
    <row r="115" spans="1:8" x14ac:dyDescent="0.35">
      <c r="A115" s="1"/>
      <c r="B115" s="1"/>
      <c r="C115" s="1"/>
      <c r="D115" s="7"/>
      <c r="E115" s="27"/>
      <c r="F115" s="26"/>
    </row>
    <row r="116" spans="1:8" x14ac:dyDescent="0.35">
      <c r="A116" s="1"/>
      <c r="B116" s="1"/>
      <c r="C116" s="1"/>
      <c r="D116" s="7"/>
      <c r="E116" s="27"/>
      <c r="F116" s="26"/>
      <c r="G116" s="26"/>
      <c r="H116" s="26"/>
    </row>
    <row r="117" spans="1:8" x14ac:dyDescent="0.35">
      <c r="A117" s="18"/>
      <c r="B117" s="18"/>
      <c r="C117" s="18"/>
      <c r="D117" s="8"/>
      <c r="E117" s="28"/>
      <c r="F117" s="26"/>
      <c r="G117" s="26"/>
    </row>
    <row r="118" spans="1:8" x14ac:dyDescent="0.35">
      <c r="A118" s="1"/>
      <c r="B118" s="1"/>
      <c r="C118" s="1"/>
      <c r="D118" s="7"/>
      <c r="E118" s="27"/>
      <c r="F118" s="26"/>
      <c r="G118" s="26"/>
      <c r="H118" s="26"/>
    </row>
    <row r="119" spans="1:8" x14ac:dyDescent="0.35">
      <c r="A119" s="1"/>
      <c r="B119" s="1"/>
      <c r="C119" s="1"/>
      <c r="D119" s="7"/>
      <c r="E119" s="27"/>
      <c r="F119" s="26"/>
      <c r="G119" s="26"/>
    </row>
    <row r="120" spans="1:8" x14ac:dyDescent="0.35">
      <c r="A120" s="1"/>
      <c r="B120" s="1"/>
      <c r="C120" s="1"/>
      <c r="D120" s="7"/>
      <c r="E120" s="27"/>
      <c r="F120" s="26"/>
      <c r="G120" s="26"/>
      <c r="H120" s="26"/>
    </row>
    <row r="121" spans="1:8" x14ac:dyDescent="0.35">
      <c r="A121" s="1"/>
      <c r="B121" s="1"/>
      <c r="C121" s="1"/>
      <c r="D121" s="7"/>
      <c r="E121" s="27"/>
      <c r="F121" s="26"/>
      <c r="G121" s="26"/>
    </row>
    <row r="122" spans="1:8" x14ac:dyDescent="0.35">
      <c r="A122" s="1"/>
      <c r="B122" s="1"/>
      <c r="C122" s="1"/>
      <c r="D122" s="7"/>
      <c r="E122" s="27"/>
      <c r="F122" s="26"/>
    </row>
    <row r="123" spans="1:8" x14ac:dyDescent="0.35">
      <c r="A123" s="1"/>
      <c r="B123" s="1"/>
      <c r="C123" s="1"/>
      <c r="D123" s="7"/>
      <c r="E123" s="27"/>
      <c r="F123" s="26"/>
    </row>
    <row r="124" spans="1:8" x14ac:dyDescent="0.35">
      <c r="A124" s="1"/>
      <c r="B124" s="1"/>
      <c r="C124" s="1"/>
      <c r="D124" s="7"/>
      <c r="E124" s="27"/>
      <c r="F124" s="26"/>
      <c r="H124" s="26"/>
    </row>
    <row r="125" spans="1:8" x14ac:dyDescent="0.35">
      <c r="A125" s="1"/>
      <c r="B125" s="1"/>
      <c r="C125" s="1"/>
      <c r="D125" s="7"/>
      <c r="E125" s="27"/>
      <c r="F125" s="26"/>
    </row>
    <row r="126" spans="1:8" x14ac:dyDescent="0.35">
      <c r="A126" s="1"/>
      <c r="B126" s="29"/>
      <c r="C126" s="1"/>
      <c r="D126" s="7"/>
      <c r="E126" s="27"/>
      <c r="F126" s="26"/>
      <c r="H126" s="18"/>
    </row>
    <row r="127" spans="1:8" x14ac:dyDescent="0.35">
      <c r="A127" s="1"/>
      <c r="B127" s="1"/>
      <c r="C127" s="1"/>
      <c r="D127" s="7"/>
      <c r="E127" s="27"/>
      <c r="F127" s="26"/>
    </row>
    <row r="128" spans="1:8" x14ac:dyDescent="0.35">
      <c r="A128" s="1"/>
      <c r="B128" s="1"/>
      <c r="C128" s="1"/>
      <c r="D128" s="7"/>
      <c r="E128" s="27"/>
      <c r="F128" s="26"/>
      <c r="G128" s="26"/>
      <c r="H128" s="26"/>
    </row>
    <row r="129" spans="1:8" x14ac:dyDescent="0.35">
      <c r="A129" s="1"/>
      <c r="B129" s="1"/>
      <c r="C129" s="1"/>
      <c r="D129" s="7"/>
      <c r="E129" s="27"/>
      <c r="F129" s="26"/>
    </row>
    <row r="130" spans="1:8" x14ac:dyDescent="0.35">
      <c r="A130" s="1"/>
      <c r="B130" s="29"/>
      <c r="C130" s="1"/>
      <c r="D130" s="7"/>
      <c r="E130" s="27"/>
      <c r="F130" s="26"/>
      <c r="G130" s="26"/>
    </row>
    <row r="131" spans="1:8" x14ac:dyDescent="0.35">
      <c r="A131" s="1"/>
      <c r="B131" s="1"/>
      <c r="C131" s="1"/>
      <c r="D131" s="7"/>
      <c r="E131" s="27"/>
      <c r="F131" s="26"/>
    </row>
    <row r="132" spans="1:8" x14ac:dyDescent="0.35">
      <c r="A132" s="1"/>
      <c r="B132" s="1"/>
      <c r="C132" s="1"/>
      <c r="D132" s="7"/>
      <c r="E132" s="27"/>
      <c r="F132" s="26"/>
      <c r="G132" s="26"/>
    </row>
    <row r="133" spans="1:8" x14ac:dyDescent="0.35">
      <c r="A133" s="1"/>
      <c r="B133" s="1"/>
      <c r="C133" s="1"/>
      <c r="D133" s="7"/>
      <c r="E133" s="27"/>
      <c r="F133" s="26"/>
      <c r="H133" s="26"/>
    </row>
    <row r="134" spans="1:8" x14ac:dyDescent="0.35">
      <c r="A134" s="1"/>
      <c r="B134" s="1"/>
      <c r="C134" s="1"/>
      <c r="D134" s="7"/>
      <c r="E134" s="27"/>
      <c r="F134" s="26"/>
      <c r="G134" s="26"/>
    </row>
    <row r="135" spans="1:8" x14ac:dyDescent="0.35">
      <c r="A135" s="1"/>
      <c r="B135" s="1"/>
      <c r="C135" s="1"/>
      <c r="D135" s="7"/>
      <c r="E135" s="27"/>
      <c r="F135" s="26"/>
    </row>
    <row r="136" spans="1:8" x14ac:dyDescent="0.35">
      <c r="A136" s="1"/>
      <c r="B136" s="1"/>
      <c r="C136" s="1"/>
      <c r="D136" s="7"/>
      <c r="E136" s="27"/>
      <c r="F136" s="26"/>
      <c r="G136" s="26"/>
      <c r="H136" s="26"/>
    </row>
    <row r="137" spans="1:8" x14ac:dyDescent="0.35">
      <c r="A137" s="1"/>
      <c r="B137" s="1"/>
      <c r="C137" s="1"/>
      <c r="D137" s="7"/>
      <c r="E137" s="27"/>
      <c r="F137" s="26"/>
    </row>
    <row r="138" spans="1:8" x14ac:dyDescent="0.35">
      <c r="A138" s="1"/>
      <c r="B138" s="1"/>
      <c r="C138" s="1"/>
      <c r="D138" s="7"/>
      <c r="E138" s="27"/>
      <c r="F138" s="26"/>
      <c r="G138" s="26"/>
    </row>
    <row r="139" spans="1:8" x14ac:dyDescent="0.35">
      <c r="A139" s="1"/>
      <c r="B139" s="1"/>
      <c r="C139" s="1"/>
      <c r="D139" s="7"/>
      <c r="E139" s="27"/>
      <c r="F139" s="26"/>
    </row>
    <row r="140" spans="1:8" x14ac:dyDescent="0.35">
      <c r="A140" s="18"/>
      <c r="B140" s="18"/>
      <c r="C140" s="18"/>
      <c r="D140" s="30"/>
      <c r="E140" s="28"/>
      <c r="F140" s="26"/>
      <c r="G140" s="26"/>
    </row>
    <row r="141" spans="1:8" x14ac:dyDescent="0.35">
      <c r="A141" s="18"/>
      <c r="B141" s="18"/>
      <c r="C141" s="18"/>
      <c r="D141" s="30"/>
      <c r="E141" s="28"/>
      <c r="F141" s="26"/>
      <c r="G141" s="26"/>
    </row>
    <row r="142" spans="1:8" x14ac:dyDescent="0.35">
      <c r="A142" s="18"/>
      <c r="B142" s="18"/>
      <c r="C142" s="18"/>
      <c r="D142" s="30"/>
      <c r="E142" s="28"/>
      <c r="F142" s="26"/>
      <c r="G142" s="26"/>
    </row>
    <row r="143" spans="1:8" x14ac:dyDescent="0.35">
      <c r="A143" s="1"/>
      <c r="B143" s="1"/>
      <c r="C143" s="1"/>
      <c r="D143" s="7"/>
      <c r="E143" s="27"/>
      <c r="F143" s="26"/>
      <c r="G143" s="26"/>
    </row>
    <row r="144" spans="1:8" x14ac:dyDescent="0.35">
      <c r="A144" s="1"/>
      <c r="B144" s="1"/>
      <c r="C144" s="1"/>
      <c r="D144" s="7"/>
      <c r="E144" s="27"/>
      <c r="F144" s="26"/>
      <c r="G144" s="26"/>
    </row>
    <row r="145" spans="1:8" x14ac:dyDescent="0.35">
      <c r="A145" s="1"/>
      <c r="B145" s="29"/>
      <c r="C145" s="1"/>
      <c r="D145" s="7"/>
      <c r="E145" s="27"/>
      <c r="F145" s="26"/>
    </row>
    <row r="146" spans="1:8" x14ac:dyDescent="0.35">
      <c r="A146" s="1"/>
      <c r="B146" s="29"/>
      <c r="C146" s="1"/>
      <c r="D146" s="7"/>
      <c r="E146" s="27"/>
      <c r="F146" s="26"/>
    </row>
    <row r="147" spans="1:8" x14ac:dyDescent="0.35">
      <c r="A147" s="1"/>
      <c r="B147" s="1"/>
      <c r="C147" s="1"/>
      <c r="D147" s="7"/>
      <c r="E147" s="27"/>
      <c r="F147" s="26"/>
    </row>
    <row r="148" spans="1:8" x14ac:dyDescent="0.35">
      <c r="A148" s="1"/>
      <c r="B148" s="1"/>
      <c r="C148" s="1"/>
      <c r="D148" s="7"/>
      <c r="E148" s="27"/>
      <c r="F148" s="26"/>
      <c r="H148" s="26"/>
    </row>
    <row r="149" spans="1:8" x14ac:dyDescent="0.35">
      <c r="A149" s="1"/>
      <c r="B149" s="1"/>
      <c r="C149" s="1"/>
      <c r="D149" s="7"/>
      <c r="E149" s="27"/>
      <c r="F149" s="26"/>
      <c r="H149" s="26"/>
    </row>
    <row r="150" spans="1:8" x14ac:dyDescent="0.35">
      <c r="A150" s="1"/>
      <c r="B150" s="1"/>
      <c r="C150" s="1"/>
      <c r="D150" s="7"/>
      <c r="E150" s="27"/>
      <c r="F150" s="26"/>
    </row>
    <row r="151" spans="1:8" x14ac:dyDescent="0.35">
      <c r="A151" s="1"/>
      <c r="B151" s="1"/>
      <c r="C151" s="1"/>
      <c r="D151" s="7"/>
      <c r="E151" s="27"/>
      <c r="F151" s="26"/>
    </row>
    <row r="152" spans="1:8" x14ac:dyDescent="0.35">
      <c r="A152" s="18"/>
      <c r="B152" s="18"/>
      <c r="C152" s="18"/>
      <c r="D152" s="30"/>
      <c r="E152" s="28"/>
      <c r="F152" s="18"/>
      <c r="H152" s="26"/>
    </row>
    <row r="153" spans="1:8" x14ac:dyDescent="0.35">
      <c r="A153" s="1"/>
      <c r="B153" s="1"/>
      <c r="C153" s="1"/>
      <c r="D153" s="7"/>
      <c r="E153" s="27"/>
      <c r="F153" s="26"/>
    </row>
    <row r="154" spans="1:8" x14ac:dyDescent="0.35">
      <c r="A154" s="1"/>
      <c r="B154" s="1"/>
      <c r="C154" s="1"/>
      <c r="D154" s="7"/>
      <c r="E154" s="27"/>
      <c r="F154" s="26"/>
    </row>
    <row r="155" spans="1:8" x14ac:dyDescent="0.35">
      <c r="A155" s="1"/>
      <c r="B155" s="1"/>
      <c r="C155" s="1"/>
      <c r="D155" s="7"/>
      <c r="E155" s="27"/>
      <c r="F155" s="26"/>
    </row>
    <row r="156" spans="1:8" x14ac:dyDescent="0.35">
      <c r="A156" s="1"/>
      <c r="B156" s="1"/>
      <c r="C156" s="1"/>
      <c r="D156" s="7"/>
      <c r="E156" s="27"/>
      <c r="F156" s="26"/>
    </row>
    <row r="157" spans="1:8" x14ac:dyDescent="0.35">
      <c r="A157" s="1"/>
      <c r="B157" s="1"/>
      <c r="C157" s="1"/>
      <c r="D157" s="7"/>
      <c r="E157" s="27"/>
      <c r="F157" s="26"/>
    </row>
    <row r="158" spans="1:8" x14ac:dyDescent="0.35">
      <c r="A158" s="1"/>
      <c r="B158" s="1"/>
      <c r="C158" s="1"/>
      <c r="D158" s="7"/>
      <c r="E158" s="27"/>
      <c r="F158" s="26"/>
    </row>
    <row r="159" spans="1:8" x14ac:dyDescent="0.35">
      <c r="A159" s="1"/>
      <c r="B159" s="1"/>
      <c r="C159" s="1"/>
      <c r="D159" s="7"/>
      <c r="E159" s="27"/>
      <c r="F159" s="26"/>
      <c r="H159" s="26"/>
    </row>
    <row r="160" spans="1:8" x14ac:dyDescent="0.35">
      <c r="A160" s="1"/>
      <c r="B160" s="1"/>
      <c r="C160" s="1"/>
      <c r="D160" s="7"/>
      <c r="E160" s="27"/>
      <c r="F160" s="26"/>
    </row>
    <row r="161" spans="1:8" x14ac:dyDescent="0.35">
      <c r="A161" s="1"/>
      <c r="B161" s="1"/>
      <c r="C161" s="1"/>
      <c r="D161" s="7"/>
      <c r="E161" s="27"/>
      <c r="F161" s="26"/>
      <c r="H161" s="26"/>
    </row>
    <row r="162" spans="1:8" x14ac:dyDescent="0.35">
      <c r="A162" s="1"/>
      <c r="B162" s="1"/>
      <c r="C162" s="1"/>
      <c r="D162" s="7"/>
      <c r="E162" s="27"/>
      <c r="F162" s="26"/>
    </row>
    <row r="163" spans="1:8" x14ac:dyDescent="0.35">
      <c r="A163" s="1"/>
      <c r="B163" s="1"/>
      <c r="C163" s="1"/>
      <c r="D163" s="7"/>
      <c r="E163" s="27"/>
      <c r="F163" s="26"/>
    </row>
    <row r="164" spans="1:8" x14ac:dyDescent="0.35">
      <c r="A164" s="1"/>
      <c r="B164" s="1"/>
      <c r="C164" s="1"/>
      <c r="D164" s="7"/>
      <c r="E164" s="27"/>
      <c r="F164" s="26"/>
    </row>
    <row r="165" spans="1:8" x14ac:dyDescent="0.35">
      <c r="A165" s="18"/>
      <c r="B165" s="18"/>
      <c r="C165" s="18"/>
      <c r="D165" s="30"/>
      <c r="E165" s="28"/>
      <c r="F165" s="26"/>
    </row>
    <row r="166" spans="1:8" x14ac:dyDescent="0.35">
      <c r="A166" s="1"/>
      <c r="B166" s="1"/>
      <c r="C166" s="1"/>
      <c r="D166" s="7"/>
      <c r="E166" s="27"/>
      <c r="F166" s="26"/>
    </row>
    <row r="167" spans="1:8" x14ac:dyDescent="0.35">
      <c r="A167" s="1"/>
      <c r="B167" s="1"/>
      <c r="C167" s="1"/>
      <c r="D167" s="7"/>
      <c r="E167" s="27"/>
      <c r="F167" s="26"/>
    </row>
    <row r="168" spans="1:8" x14ac:dyDescent="0.35">
      <c r="A168" s="1"/>
      <c r="B168" s="1"/>
      <c r="C168" s="1"/>
      <c r="D168" s="7"/>
      <c r="E168" s="27"/>
      <c r="F168" s="26"/>
    </row>
    <row r="169" spans="1:8" x14ac:dyDescent="0.35">
      <c r="A169" s="1"/>
      <c r="B169" s="1"/>
      <c r="C169" s="1"/>
      <c r="D169" s="7"/>
      <c r="E169" s="27"/>
      <c r="F169" s="26"/>
    </row>
    <row r="170" spans="1:8" x14ac:dyDescent="0.35">
      <c r="A170" s="1"/>
      <c r="B170" s="1"/>
      <c r="C170" s="1"/>
      <c r="D170" s="7"/>
      <c r="E170" s="27"/>
      <c r="F170" s="26"/>
    </row>
    <row r="171" spans="1:8" x14ac:dyDescent="0.35">
      <c r="A171" s="1"/>
      <c r="B171" s="1"/>
      <c r="C171" s="1"/>
      <c r="D171" s="7"/>
      <c r="E171" s="27"/>
      <c r="F171" s="26"/>
    </row>
    <row r="172" spans="1:8" x14ac:dyDescent="0.35">
      <c r="A172" s="1"/>
      <c r="B172" s="1"/>
      <c r="C172" s="1"/>
      <c r="D172" s="7"/>
      <c r="E172" s="27"/>
      <c r="F172" s="26"/>
    </row>
    <row r="173" spans="1:8" x14ac:dyDescent="0.35">
      <c r="A173" s="1"/>
      <c r="B173" s="1"/>
      <c r="C173" s="1"/>
      <c r="D173" s="7"/>
      <c r="E173" s="27"/>
      <c r="F173" s="26"/>
    </row>
    <row r="174" spans="1:8" x14ac:dyDescent="0.35">
      <c r="A174" s="1"/>
      <c r="B174" s="1"/>
      <c r="C174" s="1"/>
      <c r="D174" s="7"/>
      <c r="E174" s="27"/>
      <c r="F174" s="26"/>
    </row>
    <row r="175" spans="1:8" x14ac:dyDescent="0.35">
      <c r="A175" s="1"/>
      <c r="B175" s="29"/>
      <c r="C175" s="1"/>
      <c r="D175" s="7"/>
      <c r="E175" s="27"/>
      <c r="F175" s="26"/>
    </row>
    <row r="176" spans="1:8" x14ac:dyDescent="0.35">
      <c r="A176" s="1"/>
      <c r="B176" s="29"/>
      <c r="C176" s="1"/>
      <c r="D176" s="7"/>
      <c r="E176" s="27"/>
      <c r="F176" s="26"/>
    </row>
    <row r="177" spans="1:8" x14ac:dyDescent="0.35">
      <c r="A177" s="1"/>
      <c r="B177" s="1"/>
      <c r="C177" s="1"/>
      <c r="D177" s="7"/>
      <c r="E177" s="27"/>
      <c r="F177" s="26"/>
    </row>
    <row r="178" spans="1:8" x14ac:dyDescent="0.35">
      <c r="A178" s="18"/>
      <c r="B178" s="18"/>
      <c r="C178" s="18"/>
      <c r="D178" s="30"/>
      <c r="E178" s="28"/>
      <c r="F178" s="26"/>
      <c r="H178" s="26"/>
    </row>
    <row r="179" spans="1:8" x14ac:dyDescent="0.35">
      <c r="A179" s="18"/>
      <c r="B179" s="18"/>
      <c r="C179" s="18"/>
      <c r="D179" s="30"/>
      <c r="E179" s="28"/>
      <c r="F179" s="26"/>
    </row>
    <row r="180" spans="1:8" x14ac:dyDescent="0.35">
      <c r="A180" s="18"/>
      <c r="B180" s="18"/>
      <c r="C180" s="18"/>
      <c r="D180" s="30"/>
      <c r="E180" s="28"/>
      <c r="F180" s="26"/>
    </row>
    <row r="181" spans="1:8" x14ac:dyDescent="0.35">
      <c r="A181" s="18"/>
      <c r="B181" s="18"/>
      <c r="C181" s="18"/>
      <c r="D181" s="30"/>
      <c r="E181" s="28"/>
      <c r="F181" s="26"/>
    </row>
    <row r="182" spans="1:8" x14ac:dyDescent="0.35">
      <c r="A182" s="18"/>
      <c r="B182" s="18"/>
      <c r="C182" s="18"/>
      <c r="D182" s="30"/>
      <c r="E182" s="28"/>
      <c r="F182" s="26"/>
    </row>
    <row r="183" spans="1:8" x14ac:dyDescent="0.35">
      <c r="A183" s="1"/>
      <c r="B183" s="1"/>
      <c r="C183" s="1"/>
      <c r="D183" s="7"/>
      <c r="E183" s="27"/>
      <c r="F183" s="26"/>
    </row>
    <row r="184" spans="1:8" x14ac:dyDescent="0.35">
      <c r="A184" s="1"/>
      <c r="B184" s="1"/>
      <c r="C184" s="1"/>
      <c r="D184" s="7"/>
      <c r="E184" s="27"/>
      <c r="F184" s="26"/>
    </row>
    <row r="185" spans="1:8" x14ac:dyDescent="0.35">
      <c r="A185" s="1"/>
      <c r="B185" s="1"/>
      <c r="C185" s="1"/>
      <c r="D185" s="7"/>
      <c r="E185" s="27"/>
      <c r="F185" s="26"/>
    </row>
    <row r="186" spans="1:8" x14ac:dyDescent="0.35">
      <c r="A186" s="1"/>
      <c r="B186" s="1"/>
      <c r="C186" s="1"/>
      <c r="D186" s="7"/>
      <c r="E186" s="27"/>
      <c r="F186" s="26"/>
    </row>
    <row r="187" spans="1:8" x14ac:dyDescent="0.35">
      <c r="A187" s="1"/>
      <c r="B187" s="1"/>
      <c r="C187" s="1"/>
      <c r="D187" s="7"/>
      <c r="E187" s="27"/>
      <c r="F187" s="26"/>
    </row>
    <row r="188" spans="1:8" x14ac:dyDescent="0.35">
      <c r="A188" s="1"/>
      <c r="B188" s="1"/>
      <c r="C188" s="1"/>
      <c r="D188" s="7"/>
      <c r="E188" s="27"/>
      <c r="F188" s="26"/>
    </row>
    <row r="189" spans="1:8" x14ac:dyDescent="0.35">
      <c r="A189" s="1"/>
      <c r="B189" s="1"/>
      <c r="C189" s="1"/>
      <c r="D189" s="7"/>
      <c r="E189" s="27"/>
      <c r="F189" s="26"/>
    </row>
    <row r="190" spans="1:8" x14ac:dyDescent="0.35">
      <c r="A190" s="1"/>
      <c r="B190" s="1"/>
      <c r="C190" s="1"/>
      <c r="D190" s="7"/>
      <c r="E190" s="27"/>
      <c r="F190" s="26"/>
    </row>
    <row r="191" spans="1:8" x14ac:dyDescent="0.35">
      <c r="A191" s="1"/>
      <c r="B191" s="1"/>
      <c r="C191" s="1"/>
      <c r="D191" s="7"/>
      <c r="E191" s="27"/>
      <c r="F191" s="26"/>
      <c r="G191" s="26"/>
      <c r="H191" s="26"/>
    </row>
    <row r="192" spans="1:8" x14ac:dyDescent="0.35">
      <c r="A192" s="1"/>
      <c r="B192" s="1"/>
      <c r="C192" s="1"/>
      <c r="D192" s="7"/>
      <c r="E192" s="27"/>
      <c r="F192" s="26"/>
    </row>
    <row r="193" spans="1:8" x14ac:dyDescent="0.35">
      <c r="A193" s="1"/>
      <c r="B193" s="1"/>
      <c r="C193" s="1"/>
      <c r="D193" s="7"/>
      <c r="E193" s="27"/>
      <c r="F193" s="26"/>
    </row>
    <row r="194" spans="1:8" x14ac:dyDescent="0.35">
      <c r="A194" s="18"/>
      <c r="B194" s="18"/>
      <c r="C194" s="18"/>
      <c r="E194" s="28"/>
      <c r="F194" s="26"/>
    </row>
    <row r="195" spans="1:8" x14ac:dyDescent="0.35">
      <c r="A195" s="1"/>
      <c r="B195" s="1"/>
      <c r="C195" s="1"/>
      <c r="D195" s="7"/>
      <c r="E195" s="27"/>
      <c r="F195" s="26"/>
      <c r="G195" s="26"/>
    </row>
    <row r="196" spans="1:8" x14ac:dyDescent="0.35">
      <c r="A196" s="1"/>
      <c r="B196" s="1"/>
      <c r="C196" s="1"/>
      <c r="D196" s="7"/>
      <c r="E196" s="27"/>
      <c r="F196" s="26"/>
    </row>
    <row r="197" spans="1:8" x14ac:dyDescent="0.35">
      <c r="A197" s="1"/>
      <c r="B197" s="1"/>
      <c r="C197" s="1"/>
      <c r="D197" s="7"/>
      <c r="E197" s="27"/>
      <c r="F197" s="26"/>
      <c r="G197" s="26"/>
      <c r="H197" s="26"/>
    </row>
    <row r="198" spans="1:8" x14ac:dyDescent="0.35">
      <c r="A198" s="1"/>
      <c r="B198" s="1"/>
      <c r="C198" s="1"/>
      <c r="D198" s="7"/>
      <c r="E198" s="27"/>
      <c r="F198" s="26"/>
    </row>
    <row r="199" spans="1:8" x14ac:dyDescent="0.35">
      <c r="A199" s="1"/>
      <c r="B199" s="1"/>
      <c r="C199" s="1"/>
      <c r="D199" s="7"/>
      <c r="E199" s="27"/>
      <c r="F199" s="26"/>
      <c r="G199" s="26"/>
    </row>
    <row r="200" spans="1:8" x14ac:dyDescent="0.35">
      <c r="A200" s="1"/>
      <c r="B200" s="1"/>
      <c r="C200" s="1"/>
      <c r="D200" s="7"/>
      <c r="E200" s="27"/>
      <c r="F200" s="26"/>
    </row>
    <row r="201" spans="1:8" x14ac:dyDescent="0.35">
      <c r="A201" s="1"/>
      <c r="B201" s="1"/>
      <c r="C201" s="1"/>
      <c r="D201" s="7"/>
      <c r="E201" s="27"/>
      <c r="F201" s="26"/>
      <c r="G201" s="26"/>
      <c r="H201" s="26"/>
    </row>
    <row r="202" spans="1:8" x14ac:dyDescent="0.35">
      <c r="A202" s="1"/>
      <c r="B202" s="1"/>
      <c r="C202" s="1"/>
      <c r="D202" s="7"/>
      <c r="E202" s="27"/>
      <c r="F202" s="26"/>
    </row>
    <row r="203" spans="1:8" x14ac:dyDescent="0.35">
      <c r="A203" s="1"/>
      <c r="B203" s="1"/>
      <c r="C203" s="1"/>
      <c r="D203" s="7"/>
      <c r="E203" s="27"/>
      <c r="F203" s="26"/>
      <c r="G203" s="26"/>
      <c r="H203" s="26"/>
    </row>
    <row r="204" spans="1:8" x14ac:dyDescent="0.35">
      <c r="A204" s="1"/>
      <c r="B204" s="1"/>
      <c r="C204" s="1"/>
      <c r="D204" s="7"/>
      <c r="E204" s="27"/>
      <c r="F204" s="26"/>
    </row>
    <row r="205" spans="1:8" x14ac:dyDescent="0.35">
      <c r="A205" s="1"/>
      <c r="B205" s="1"/>
      <c r="C205" s="1"/>
      <c r="D205" s="7"/>
      <c r="E205" s="27"/>
      <c r="F205" s="26"/>
      <c r="G205" s="26"/>
    </row>
    <row r="206" spans="1:8" x14ac:dyDescent="0.35">
      <c r="A206" s="1"/>
      <c r="B206" s="1"/>
      <c r="C206" s="1"/>
      <c r="D206" s="7"/>
      <c r="E206" s="27"/>
      <c r="F206" s="26"/>
      <c r="H206" s="26"/>
    </row>
    <row r="207" spans="1:8" x14ac:dyDescent="0.35">
      <c r="A207" s="1"/>
      <c r="B207" s="1"/>
      <c r="C207" s="1"/>
      <c r="D207" s="7"/>
      <c r="E207" s="27"/>
      <c r="F207" s="26"/>
      <c r="G207" s="26"/>
    </row>
    <row r="208" spans="1:8" x14ac:dyDescent="0.35">
      <c r="A208" s="1"/>
      <c r="B208" s="1"/>
      <c r="C208" s="1"/>
      <c r="D208" s="7"/>
      <c r="E208" s="27"/>
      <c r="F208" s="26"/>
      <c r="G208" s="26"/>
      <c r="H208" s="26"/>
    </row>
    <row r="209" spans="1:8" x14ac:dyDescent="0.35">
      <c r="A209" s="1"/>
      <c r="B209" s="1"/>
      <c r="C209" s="1"/>
      <c r="D209" s="7"/>
      <c r="E209" s="27"/>
      <c r="F209" s="26"/>
      <c r="G209" s="26"/>
    </row>
    <row r="210" spans="1:8" x14ac:dyDescent="0.35">
      <c r="A210" s="1"/>
      <c r="B210" s="1"/>
      <c r="C210" s="1"/>
      <c r="D210" s="7"/>
      <c r="E210" s="27"/>
      <c r="F210" s="26"/>
      <c r="G210" s="26"/>
    </row>
    <row r="211" spans="1:8" x14ac:dyDescent="0.35">
      <c r="A211" s="1"/>
      <c r="B211" s="1"/>
      <c r="C211" s="1"/>
      <c r="D211" s="7"/>
      <c r="E211" s="27"/>
      <c r="F211" s="26"/>
      <c r="G211" s="26"/>
    </row>
    <row r="212" spans="1:8" x14ac:dyDescent="0.35">
      <c r="A212" s="1"/>
      <c r="B212" s="1"/>
      <c r="C212" s="1"/>
      <c r="D212" s="7"/>
      <c r="E212" s="27"/>
      <c r="F212" s="26"/>
      <c r="G212" s="26"/>
    </row>
    <row r="213" spans="1:8" x14ac:dyDescent="0.35">
      <c r="A213" s="1"/>
      <c r="B213" s="1"/>
      <c r="C213" s="1"/>
      <c r="D213" s="7"/>
      <c r="E213" s="27"/>
      <c r="F213" s="26"/>
      <c r="G213" s="26"/>
    </row>
    <row r="214" spans="1:8" x14ac:dyDescent="0.35">
      <c r="A214" s="1"/>
      <c r="B214" s="1"/>
      <c r="C214" s="1"/>
      <c r="D214" s="7"/>
      <c r="E214" s="27"/>
      <c r="F214" s="26"/>
      <c r="G214" s="26"/>
      <c r="H214" s="26"/>
    </row>
    <row r="215" spans="1:8" x14ac:dyDescent="0.35">
      <c r="A215" s="1"/>
      <c r="B215" s="1"/>
      <c r="C215" s="1"/>
      <c r="D215" s="7"/>
      <c r="E215" s="27"/>
      <c r="F215" s="26"/>
      <c r="G215" s="26"/>
    </row>
    <row r="216" spans="1:8" x14ac:dyDescent="0.35">
      <c r="A216" s="1"/>
      <c r="B216" s="1"/>
      <c r="C216" s="1"/>
      <c r="D216" s="7"/>
      <c r="E216" s="27"/>
      <c r="F216" s="26"/>
      <c r="G216" s="26"/>
    </row>
    <row r="217" spans="1:8" x14ac:dyDescent="0.35">
      <c r="A217" s="1"/>
      <c r="B217" s="1"/>
      <c r="C217" s="1"/>
      <c r="D217" s="7"/>
      <c r="E217" s="27"/>
      <c r="F217" s="26"/>
      <c r="G217" s="26"/>
      <c r="H217" s="26"/>
    </row>
    <row r="218" spans="1:8" x14ac:dyDescent="0.35">
      <c r="A218" s="1"/>
      <c r="B218" s="1"/>
      <c r="C218" s="1"/>
      <c r="D218" s="7"/>
      <c r="E218" s="27"/>
      <c r="F218" s="26"/>
      <c r="G218" s="26"/>
    </row>
    <row r="219" spans="1:8" x14ac:dyDescent="0.35">
      <c r="A219" s="1"/>
      <c r="B219" s="1"/>
      <c r="C219" s="1"/>
      <c r="D219" s="7"/>
      <c r="E219" s="27"/>
      <c r="F219" s="26"/>
      <c r="G219" s="26"/>
    </row>
    <row r="220" spans="1:8" x14ac:dyDescent="0.35">
      <c r="A220" s="1"/>
      <c r="B220" s="1"/>
      <c r="C220" s="1"/>
      <c r="D220" s="7"/>
      <c r="E220" s="27"/>
      <c r="F220" s="26"/>
      <c r="G220" s="26"/>
      <c r="H220" s="26"/>
    </row>
    <row r="221" spans="1:8" x14ac:dyDescent="0.35">
      <c r="A221" s="1"/>
      <c r="B221" s="1"/>
      <c r="C221" s="1"/>
      <c r="D221" s="7"/>
      <c r="E221" s="27"/>
      <c r="F221" s="26"/>
      <c r="G221" s="26"/>
    </row>
    <row r="222" spans="1:8" x14ac:dyDescent="0.35">
      <c r="A222" s="1"/>
      <c r="B222" s="1"/>
      <c r="C222" s="1"/>
      <c r="D222" s="7"/>
      <c r="E222" s="27"/>
      <c r="F222" s="26"/>
      <c r="G222" s="26"/>
    </row>
    <row r="223" spans="1:8" x14ac:dyDescent="0.35">
      <c r="A223" s="1"/>
      <c r="B223" s="1"/>
      <c r="C223" s="1"/>
      <c r="D223" s="7"/>
      <c r="E223" s="27"/>
      <c r="F223" s="26"/>
      <c r="G223" s="26"/>
    </row>
    <row r="224" spans="1:8" x14ac:dyDescent="0.35">
      <c r="A224" s="1"/>
      <c r="B224" s="1"/>
      <c r="C224" s="1"/>
      <c r="D224" s="7"/>
      <c r="E224" s="27"/>
      <c r="F224" s="26"/>
      <c r="G224" s="26"/>
      <c r="H224" s="26"/>
    </row>
    <row r="225" spans="1:8" x14ac:dyDescent="0.35">
      <c r="A225" s="1"/>
      <c r="B225" s="1"/>
      <c r="C225" s="1"/>
      <c r="D225" s="7"/>
      <c r="E225" s="27"/>
      <c r="F225" s="26"/>
      <c r="G225" s="26"/>
      <c r="H225" s="26"/>
    </row>
    <row r="226" spans="1:8" x14ac:dyDescent="0.35">
      <c r="A226" s="1"/>
      <c r="B226" s="1"/>
      <c r="C226" s="1"/>
      <c r="D226" s="7"/>
      <c r="E226" s="27"/>
      <c r="F226" s="26"/>
      <c r="G226" s="26"/>
      <c r="H226" s="26"/>
    </row>
    <row r="227" spans="1:8" x14ac:dyDescent="0.35">
      <c r="A227" s="18"/>
      <c r="B227" s="18"/>
      <c r="C227" s="18"/>
      <c r="D227" s="30"/>
      <c r="F227" s="26"/>
      <c r="G227" s="26"/>
    </row>
    <row r="228" spans="1:8" x14ac:dyDescent="0.35">
      <c r="A228" s="1"/>
      <c r="B228" s="1"/>
      <c r="C228" s="1"/>
      <c r="D228" s="7"/>
      <c r="E228" s="27"/>
      <c r="F228" s="26"/>
      <c r="G228" s="26"/>
    </row>
    <row r="229" spans="1:8" x14ac:dyDescent="0.35">
      <c r="A229" s="1"/>
      <c r="B229" s="1"/>
      <c r="C229" s="1"/>
      <c r="D229" s="7"/>
      <c r="E229" s="27"/>
      <c r="F229" s="26"/>
      <c r="G229" s="26"/>
    </row>
    <row r="230" spans="1:8" x14ac:dyDescent="0.35">
      <c r="A230" s="1"/>
      <c r="B230" s="1"/>
      <c r="C230" s="1"/>
      <c r="D230" s="7"/>
      <c r="E230" s="27"/>
      <c r="F230" s="26"/>
      <c r="G230" s="26"/>
    </row>
    <row r="231" spans="1:8" x14ac:dyDescent="0.35">
      <c r="A231" s="1"/>
      <c r="B231" s="1"/>
      <c r="C231" s="1"/>
      <c r="D231" s="7"/>
      <c r="E231" s="27"/>
      <c r="F231" s="26"/>
      <c r="G231" s="26"/>
    </row>
    <row r="232" spans="1:8" x14ac:dyDescent="0.35">
      <c r="A232" s="1"/>
      <c r="B232" s="1"/>
      <c r="C232" s="1"/>
      <c r="D232" s="7"/>
      <c r="E232" s="27"/>
      <c r="F232" s="26"/>
      <c r="G232" s="26"/>
    </row>
    <row r="233" spans="1:8" x14ac:dyDescent="0.35">
      <c r="A233" s="1"/>
      <c r="B233" s="1"/>
      <c r="C233" s="1"/>
      <c r="D233" s="7"/>
      <c r="E233" s="27"/>
      <c r="F233" s="26"/>
      <c r="G233" s="26"/>
      <c r="H233" s="26"/>
    </row>
    <row r="234" spans="1:8" x14ac:dyDescent="0.35">
      <c r="A234" s="1"/>
      <c r="B234" s="1"/>
      <c r="C234" s="1"/>
      <c r="D234" s="7"/>
      <c r="E234" s="27"/>
      <c r="F234" s="26"/>
      <c r="G234" s="26"/>
    </row>
    <row r="235" spans="1:8" x14ac:dyDescent="0.35">
      <c r="A235" s="1"/>
      <c r="B235" s="1"/>
      <c r="C235" s="1"/>
      <c r="D235" s="7"/>
      <c r="E235" s="27"/>
      <c r="F235" s="26"/>
      <c r="G235" s="26"/>
    </row>
    <row r="236" spans="1:8" x14ac:dyDescent="0.35">
      <c r="A236" s="1"/>
      <c r="B236" s="1"/>
      <c r="C236" s="1"/>
      <c r="D236" s="7"/>
      <c r="E236" s="27"/>
      <c r="F236" s="26"/>
      <c r="G236" s="26"/>
    </row>
    <row r="237" spans="1:8" x14ac:dyDescent="0.35">
      <c r="A237" s="1"/>
      <c r="B237" s="1"/>
      <c r="C237" s="1"/>
      <c r="D237" s="7"/>
      <c r="E237" s="27"/>
      <c r="F237" s="26"/>
      <c r="G237" s="26"/>
      <c r="H237" s="26"/>
    </row>
    <row r="238" spans="1:8" x14ac:dyDescent="0.35">
      <c r="A238" s="1"/>
      <c r="B238" s="1"/>
      <c r="C238" s="1"/>
      <c r="D238" s="7"/>
      <c r="E238" s="27"/>
      <c r="F238" s="26"/>
      <c r="G238" s="26"/>
      <c r="H238" s="26"/>
    </row>
    <row r="239" spans="1:8" x14ac:dyDescent="0.35">
      <c r="A239" s="1"/>
      <c r="B239" s="1"/>
      <c r="C239" s="1"/>
      <c r="D239" s="7"/>
      <c r="E239" s="27"/>
      <c r="F239" s="26"/>
      <c r="G239" s="26"/>
    </row>
    <row r="240" spans="1:8" x14ac:dyDescent="0.35">
      <c r="A240" s="1"/>
      <c r="B240" s="1"/>
      <c r="C240" s="1"/>
      <c r="D240" s="7"/>
      <c r="E240" s="27"/>
      <c r="F240" s="26"/>
      <c r="G240" s="26"/>
      <c r="H240" s="26"/>
    </row>
    <row r="241" spans="1:8" x14ac:dyDescent="0.35">
      <c r="A241" s="1"/>
      <c r="B241" s="1"/>
      <c r="C241" s="1"/>
      <c r="D241" s="7"/>
      <c r="E241" s="27"/>
      <c r="F241" s="26"/>
      <c r="G241" s="26"/>
      <c r="H241" s="26"/>
    </row>
    <row r="242" spans="1:8" x14ac:dyDescent="0.35">
      <c r="A242" s="1"/>
      <c r="B242" s="1"/>
      <c r="C242" s="1"/>
      <c r="D242" s="7"/>
      <c r="E242" s="27"/>
      <c r="F242" s="26"/>
      <c r="G242" s="26"/>
      <c r="H242" s="26"/>
    </row>
    <row r="243" spans="1:8" x14ac:dyDescent="0.35">
      <c r="A243" s="1"/>
      <c r="B243" s="1"/>
      <c r="C243" s="1"/>
      <c r="D243" s="7"/>
      <c r="E243" s="27"/>
      <c r="F243" s="26"/>
      <c r="G243" s="26"/>
    </row>
    <row r="244" spans="1:8" x14ac:dyDescent="0.35">
      <c r="A244" s="1"/>
      <c r="B244" s="1"/>
      <c r="C244" s="1"/>
      <c r="D244" s="7"/>
      <c r="E244" s="27"/>
      <c r="F244" s="26"/>
      <c r="G244" s="26"/>
      <c r="H244" s="26"/>
    </row>
    <row r="245" spans="1:8" x14ac:dyDescent="0.35">
      <c r="A245" s="1"/>
      <c r="B245" s="1"/>
      <c r="C245" s="1"/>
      <c r="D245" s="7"/>
      <c r="E245" s="27"/>
      <c r="F245" s="26"/>
      <c r="G245" s="26"/>
      <c r="H245" s="26"/>
    </row>
    <row r="246" spans="1:8" x14ac:dyDescent="0.35">
      <c r="A246" s="1"/>
      <c r="B246" s="1"/>
      <c r="C246" s="1"/>
      <c r="D246" s="7"/>
      <c r="E246" s="27"/>
      <c r="F246" s="26"/>
      <c r="G246" s="26"/>
    </row>
    <row r="247" spans="1:8" x14ac:dyDescent="0.35">
      <c r="A247" s="1"/>
      <c r="B247" s="1"/>
      <c r="C247" s="1"/>
      <c r="D247" s="7"/>
      <c r="E247" s="27"/>
      <c r="F247" s="26"/>
      <c r="G247" s="26"/>
    </row>
    <row r="248" spans="1:8" x14ac:dyDescent="0.35">
      <c r="A248" s="1"/>
      <c r="B248" s="1"/>
      <c r="C248" s="1"/>
      <c r="D248" s="7"/>
      <c r="E248" s="27"/>
      <c r="F248" s="26"/>
      <c r="G248" s="26"/>
    </row>
    <row r="249" spans="1:8" x14ac:dyDescent="0.35">
      <c r="A249" s="1"/>
      <c r="B249" s="1"/>
      <c r="C249" s="1"/>
      <c r="D249" s="7"/>
      <c r="E249" s="27"/>
      <c r="F249" s="26"/>
      <c r="G249" s="26"/>
    </row>
    <row r="250" spans="1:8" x14ac:dyDescent="0.35">
      <c r="A250" s="1"/>
      <c r="B250" s="1"/>
      <c r="C250" s="1"/>
      <c r="D250" s="7"/>
      <c r="E250" s="27"/>
      <c r="F250" s="26"/>
      <c r="G250" s="26"/>
    </row>
    <row r="251" spans="1:8" x14ac:dyDescent="0.35">
      <c r="A251" s="1"/>
      <c r="B251" s="1"/>
      <c r="C251" s="1"/>
      <c r="D251" s="7"/>
      <c r="E251" s="27"/>
      <c r="F251" s="26"/>
      <c r="G251" s="26"/>
    </row>
    <row r="252" spans="1:8" x14ac:dyDescent="0.35">
      <c r="A252" s="1"/>
      <c r="B252" s="1"/>
      <c r="C252" s="1"/>
      <c r="D252" s="7"/>
      <c r="E252" s="27"/>
      <c r="F252" s="26"/>
      <c r="G252" s="26"/>
    </row>
    <row r="253" spans="1:8" x14ac:dyDescent="0.35">
      <c r="A253" s="1"/>
      <c r="B253" s="1"/>
      <c r="C253" s="1"/>
      <c r="D253" s="7"/>
      <c r="E253" s="27"/>
      <c r="F253" s="26"/>
      <c r="G253" s="26"/>
      <c r="H253" s="26"/>
    </row>
    <row r="254" spans="1:8" x14ac:dyDescent="0.35">
      <c r="A254" s="1"/>
      <c r="B254" s="1"/>
      <c r="C254" s="1"/>
      <c r="D254" s="7"/>
      <c r="E254" s="27"/>
      <c r="F254" s="26"/>
      <c r="G254" s="26"/>
    </row>
    <row r="255" spans="1:8" x14ac:dyDescent="0.35">
      <c r="A255" s="1"/>
      <c r="B255" s="1"/>
      <c r="C255" s="1"/>
      <c r="D255" s="7"/>
      <c r="E255" s="27"/>
      <c r="F255" s="26"/>
      <c r="G255" s="26"/>
      <c r="H255" s="26"/>
    </row>
    <row r="256" spans="1:8" x14ac:dyDescent="0.35">
      <c r="A256" s="1"/>
      <c r="B256" s="1"/>
      <c r="C256" s="1"/>
      <c r="D256" s="7"/>
      <c r="E256" s="27"/>
      <c r="F256" s="26"/>
      <c r="G256" s="26"/>
      <c r="H256" s="26"/>
    </row>
    <row r="257" spans="1:8" x14ac:dyDescent="0.35">
      <c r="A257" s="1"/>
      <c r="B257" s="1"/>
      <c r="C257" s="1"/>
      <c r="D257" s="7"/>
      <c r="E257" s="27"/>
      <c r="F257" s="26"/>
      <c r="G257" s="26"/>
      <c r="H257" s="26"/>
    </row>
    <row r="258" spans="1:8" x14ac:dyDescent="0.35">
      <c r="A258" s="1"/>
      <c r="B258" s="1"/>
      <c r="C258" s="1"/>
      <c r="D258" s="7"/>
      <c r="E258" s="27"/>
      <c r="F258" s="26"/>
      <c r="G258" s="26"/>
    </row>
    <row r="259" spans="1:8" x14ac:dyDescent="0.35">
      <c r="A259" s="1"/>
      <c r="B259" s="1"/>
      <c r="C259" s="1"/>
      <c r="D259" s="7"/>
      <c r="E259" s="27"/>
      <c r="F259" s="26"/>
      <c r="G259" s="26"/>
    </row>
    <row r="260" spans="1:8" x14ac:dyDescent="0.35">
      <c r="A260" s="1"/>
      <c r="B260" s="1"/>
      <c r="C260" s="1"/>
      <c r="D260" s="7"/>
      <c r="E260" s="27"/>
      <c r="F260" s="26"/>
      <c r="G260" s="26"/>
    </row>
    <row r="261" spans="1:8" x14ac:dyDescent="0.35">
      <c r="A261" s="1"/>
      <c r="B261" s="1"/>
      <c r="C261" s="1"/>
      <c r="D261" s="7"/>
      <c r="E261" s="27"/>
      <c r="F261" s="26"/>
      <c r="G261" s="26"/>
    </row>
    <row r="262" spans="1:8" x14ac:dyDescent="0.35">
      <c r="A262" s="1"/>
      <c r="B262" s="1"/>
      <c r="C262" s="1"/>
      <c r="D262" s="7"/>
      <c r="E262" s="27"/>
      <c r="F262" s="26"/>
      <c r="G262" s="26"/>
    </row>
    <row r="263" spans="1:8" x14ac:dyDescent="0.35">
      <c r="A263" s="1"/>
      <c r="B263" s="1"/>
      <c r="C263" s="1"/>
      <c r="D263" s="7"/>
      <c r="E263" s="27"/>
      <c r="F263" s="26"/>
      <c r="G263" s="26"/>
      <c r="H263" s="26"/>
    </row>
    <row r="264" spans="1:8" x14ac:dyDescent="0.35">
      <c r="A264" s="1"/>
      <c r="B264" s="1"/>
      <c r="C264" s="1"/>
      <c r="D264" s="7"/>
      <c r="E264" s="27"/>
      <c r="F264" s="26"/>
      <c r="G264" s="26"/>
    </row>
    <row r="265" spans="1:8" x14ac:dyDescent="0.35">
      <c r="A265" s="1"/>
      <c r="B265" s="1"/>
      <c r="C265" s="1"/>
      <c r="D265" s="7"/>
      <c r="E265" s="27"/>
      <c r="F265" s="26"/>
      <c r="G265" s="26"/>
      <c r="H265" s="26"/>
    </row>
    <row r="266" spans="1:8" x14ac:dyDescent="0.35">
      <c r="A266" s="1"/>
      <c r="B266" s="1"/>
      <c r="C266" s="1"/>
      <c r="D266" s="7"/>
      <c r="E266" s="27"/>
      <c r="F266" s="26"/>
      <c r="G266" s="26"/>
    </row>
    <row r="267" spans="1:8" x14ac:dyDescent="0.35">
      <c r="A267" s="1"/>
      <c r="B267" s="1"/>
      <c r="C267" s="1"/>
      <c r="D267" s="7"/>
      <c r="E267" s="27"/>
      <c r="F267" s="26"/>
      <c r="G267" s="26"/>
    </row>
    <row r="268" spans="1:8" x14ac:dyDescent="0.35">
      <c r="A268" s="1"/>
      <c r="B268" s="1"/>
      <c r="C268" s="1"/>
      <c r="D268" s="7"/>
      <c r="E268" s="27"/>
      <c r="F268" s="26"/>
      <c r="G268" s="26"/>
    </row>
    <row r="269" spans="1:8" x14ac:dyDescent="0.35">
      <c r="A269" s="1"/>
      <c r="B269" s="1"/>
      <c r="C269" s="1"/>
      <c r="D269" s="7"/>
      <c r="E269" s="27"/>
      <c r="F269" s="26"/>
      <c r="G269" s="26"/>
    </row>
    <row r="270" spans="1:8" x14ac:dyDescent="0.35">
      <c r="A270" s="1"/>
      <c r="B270" s="1"/>
      <c r="C270" s="1"/>
      <c r="D270" s="7"/>
      <c r="E270" s="27"/>
      <c r="F270" s="26"/>
      <c r="G270" s="26"/>
    </row>
    <row r="271" spans="1:8" x14ac:dyDescent="0.35">
      <c r="A271" s="1"/>
      <c r="B271" s="1"/>
      <c r="C271" s="1"/>
      <c r="D271" s="7"/>
      <c r="E271" s="27"/>
      <c r="F271" s="26"/>
      <c r="G271" s="26"/>
    </row>
    <row r="272" spans="1:8" x14ac:dyDescent="0.35">
      <c r="A272" s="1"/>
      <c r="B272" s="1"/>
      <c r="C272" s="1"/>
      <c r="D272" s="7"/>
      <c r="E272" s="27"/>
      <c r="F272" s="26"/>
      <c r="G272" s="26"/>
    </row>
    <row r="273" spans="1:8" x14ac:dyDescent="0.35">
      <c r="A273" s="1"/>
      <c r="B273" s="1"/>
      <c r="C273" s="1"/>
      <c r="D273" s="7"/>
      <c r="E273" s="27"/>
      <c r="F273" s="26"/>
      <c r="G273" s="26"/>
    </row>
    <row r="274" spans="1:8" x14ac:dyDescent="0.35">
      <c r="A274" s="1"/>
      <c r="B274" s="1"/>
      <c r="C274" s="1"/>
      <c r="D274" s="7"/>
      <c r="E274" s="27"/>
      <c r="F274" s="26"/>
      <c r="G274" s="26"/>
    </row>
    <row r="275" spans="1:8" x14ac:dyDescent="0.35">
      <c r="A275" s="1"/>
      <c r="B275" s="1"/>
      <c r="C275" s="1"/>
      <c r="D275" s="7"/>
      <c r="E275" s="27"/>
      <c r="F275" s="26"/>
      <c r="G275" s="26"/>
    </row>
    <row r="276" spans="1:8" x14ac:dyDescent="0.35">
      <c r="A276" s="1"/>
      <c r="B276" s="1"/>
      <c r="C276" s="1"/>
      <c r="D276" s="7"/>
      <c r="E276" s="27"/>
      <c r="F276" s="26"/>
      <c r="G276" s="26"/>
    </row>
    <row r="277" spans="1:8" x14ac:dyDescent="0.35">
      <c r="A277" s="1"/>
      <c r="B277" s="1"/>
      <c r="C277" s="1"/>
      <c r="D277" s="7"/>
      <c r="E277" s="27"/>
      <c r="F277" s="26"/>
      <c r="G277" s="26"/>
      <c r="H277" s="26"/>
    </row>
    <row r="278" spans="1:8" x14ac:dyDescent="0.35">
      <c r="A278" s="1"/>
      <c r="B278" s="1"/>
      <c r="C278" s="1"/>
      <c r="D278" s="7"/>
      <c r="E278" s="27"/>
      <c r="F278" s="26"/>
      <c r="G278" s="26"/>
      <c r="H278" s="26"/>
    </row>
    <row r="279" spans="1:8" x14ac:dyDescent="0.35">
      <c r="A279" s="18"/>
      <c r="B279" s="18"/>
      <c r="C279" s="18"/>
      <c r="D279" s="30"/>
      <c r="E279" s="28"/>
      <c r="F279" s="26"/>
      <c r="G279" s="26"/>
    </row>
    <row r="280" spans="1:8" x14ac:dyDescent="0.35">
      <c r="A280" s="1"/>
      <c r="B280" s="1"/>
      <c r="C280" s="1"/>
      <c r="D280" s="7"/>
      <c r="E280" s="27"/>
      <c r="F280" s="26"/>
      <c r="G280" s="26"/>
      <c r="H280" s="26"/>
    </row>
    <row r="281" spans="1:8" x14ac:dyDescent="0.35">
      <c r="A281" s="1"/>
      <c r="B281" s="1"/>
      <c r="C281" s="1"/>
      <c r="D281" s="7"/>
      <c r="E281" s="27"/>
      <c r="F281" s="26"/>
      <c r="G281" s="26"/>
    </row>
    <row r="282" spans="1:8" x14ac:dyDescent="0.35">
      <c r="A282" s="1"/>
      <c r="B282" s="1"/>
      <c r="C282" s="1"/>
      <c r="D282" s="7"/>
      <c r="E282" s="27"/>
      <c r="F282" s="26"/>
      <c r="G282" s="26"/>
    </row>
    <row r="283" spans="1:8" x14ac:dyDescent="0.35">
      <c r="A283" s="1"/>
      <c r="B283" s="1"/>
      <c r="C283" s="1"/>
      <c r="D283" s="7"/>
      <c r="E283" s="27"/>
      <c r="F283" s="26"/>
      <c r="G283" s="26"/>
    </row>
    <row r="284" spans="1:8" x14ac:dyDescent="0.35">
      <c r="A284" s="1"/>
      <c r="B284" s="1"/>
      <c r="C284" s="1"/>
      <c r="D284" s="7"/>
      <c r="E284" s="27"/>
      <c r="F284" s="26"/>
      <c r="G284" s="26"/>
      <c r="H284" s="26"/>
    </row>
    <row r="285" spans="1:8" x14ac:dyDescent="0.35">
      <c r="A285" s="18"/>
      <c r="B285" s="18"/>
      <c r="C285" s="18"/>
      <c r="D285" s="30"/>
      <c r="F285" s="26"/>
      <c r="G285" s="26"/>
    </row>
    <row r="286" spans="1:8" x14ac:dyDescent="0.35">
      <c r="A286" s="1"/>
      <c r="B286" s="1"/>
      <c r="C286" s="1"/>
      <c r="D286" s="7"/>
      <c r="E286" s="27"/>
      <c r="F286" s="26"/>
      <c r="G286" s="26"/>
    </row>
    <row r="287" spans="1:8" x14ac:dyDescent="0.35">
      <c r="A287" s="1"/>
      <c r="B287" s="1"/>
      <c r="C287" s="1"/>
      <c r="D287" s="7"/>
      <c r="E287" s="27"/>
      <c r="F287" s="26"/>
      <c r="G287" s="26"/>
    </row>
    <row r="288" spans="1:8" x14ac:dyDescent="0.35">
      <c r="A288" s="18"/>
      <c r="B288" s="18"/>
      <c r="C288" s="18"/>
      <c r="D288" s="30"/>
      <c r="E288" s="28"/>
      <c r="F288" s="26"/>
      <c r="G288" s="26"/>
    </row>
    <row r="289" spans="1:8" x14ac:dyDescent="0.35">
      <c r="A289" s="18"/>
      <c r="B289" s="18"/>
      <c r="C289" s="18"/>
      <c r="D289" s="30"/>
      <c r="E289" s="28"/>
      <c r="F289" s="26"/>
      <c r="G289" s="26"/>
    </row>
    <row r="290" spans="1:8" x14ac:dyDescent="0.35">
      <c r="A290" s="1"/>
      <c r="B290" s="1"/>
      <c r="C290" s="1"/>
      <c r="D290" s="7"/>
      <c r="E290" s="27"/>
      <c r="F290" s="26"/>
      <c r="G290" s="26"/>
      <c r="H290" s="26"/>
    </row>
    <row r="291" spans="1:8" x14ac:dyDescent="0.35">
      <c r="A291" s="1"/>
      <c r="B291" s="1"/>
      <c r="C291" s="1"/>
      <c r="D291" s="7"/>
      <c r="E291" s="27"/>
      <c r="F291" s="26"/>
      <c r="G291" s="26"/>
      <c r="H291" s="26"/>
    </row>
    <row r="292" spans="1:8" x14ac:dyDescent="0.35">
      <c r="A292" s="1"/>
      <c r="B292" s="1"/>
      <c r="C292" s="1"/>
      <c r="D292" s="7"/>
      <c r="E292" s="27"/>
      <c r="F292" s="26"/>
      <c r="G292" s="26"/>
      <c r="H292" s="26"/>
    </row>
    <row r="293" spans="1:8" x14ac:dyDescent="0.35">
      <c r="A293" s="1"/>
      <c r="B293" s="1"/>
      <c r="C293" s="1"/>
      <c r="D293" s="7"/>
      <c r="E293" s="27"/>
      <c r="F293" s="26"/>
      <c r="G293" s="18"/>
    </row>
    <row r="294" spans="1:8" x14ac:dyDescent="0.35">
      <c r="A294" s="1"/>
      <c r="B294" s="1"/>
      <c r="C294" s="1"/>
      <c r="D294" s="7"/>
      <c r="E294" s="27"/>
      <c r="F294" s="26"/>
      <c r="G294" s="26"/>
      <c r="H294" s="26"/>
    </row>
    <row r="295" spans="1:8" x14ac:dyDescent="0.35">
      <c r="A295" s="1"/>
      <c r="B295" s="1"/>
      <c r="C295" s="1"/>
      <c r="D295" s="7"/>
      <c r="E295" s="27"/>
      <c r="F295" s="26"/>
      <c r="G295" s="26"/>
      <c r="H295" s="26"/>
    </row>
    <row r="296" spans="1:8" x14ac:dyDescent="0.35">
      <c r="A296" s="1"/>
      <c r="B296" s="1"/>
      <c r="C296" s="1"/>
      <c r="D296" s="7"/>
      <c r="E296" s="27"/>
      <c r="F296" s="26"/>
      <c r="G296" s="26"/>
    </row>
    <row r="297" spans="1:8" x14ac:dyDescent="0.35">
      <c r="A297" s="1"/>
      <c r="B297" s="1"/>
      <c r="C297" s="1"/>
      <c r="D297" s="7"/>
      <c r="E297" s="27"/>
      <c r="F297" s="26"/>
      <c r="G297" s="26"/>
      <c r="H297" s="26"/>
    </row>
    <row r="298" spans="1:8" x14ac:dyDescent="0.35">
      <c r="A298" s="1"/>
      <c r="B298" s="1"/>
      <c r="C298" s="1"/>
      <c r="D298" s="7"/>
      <c r="E298" s="27"/>
      <c r="F298" s="26"/>
      <c r="G298" s="26"/>
    </row>
    <row r="299" spans="1:8" x14ac:dyDescent="0.35">
      <c r="A299" s="1"/>
      <c r="B299" s="1"/>
      <c r="C299" s="1"/>
      <c r="D299" s="7"/>
      <c r="E299" s="27"/>
      <c r="F299" s="26"/>
      <c r="G299" s="26"/>
    </row>
    <row r="300" spans="1:8" x14ac:dyDescent="0.35">
      <c r="A300" s="1"/>
      <c r="B300" s="1"/>
      <c r="C300" s="1"/>
      <c r="D300" s="7"/>
      <c r="E300" s="27"/>
      <c r="F300" s="26"/>
      <c r="G300" s="26"/>
    </row>
    <row r="301" spans="1:8" x14ac:dyDescent="0.35">
      <c r="A301" s="1"/>
      <c r="B301" s="1"/>
      <c r="C301" s="1"/>
      <c r="D301" s="7"/>
      <c r="E301" s="27"/>
      <c r="F301" s="26"/>
      <c r="G301" s="26"/>
    </row>
    <row r="302" spans="1:8" x14ac:dyDescent="0.35">
      <c r="A302" s="1"/>
      <c r="B302" s="1"/>
      <c r="C302" s="1"/>
      <c r="D302" s="7"/>
      <c r="E302" s="27"/>
      <c r="F302" s="26"/>
      <c r="G302" s="26"/>
      <c r="H302" s="26"/>
    </row>
    <row r="303" spans="1:8" x14ac:dyDescent="0.35">
      <c r="A303" s="1"/>
      <c r="B303" s="1"/>
      <c r="C303" s="1"/>
      <c r="D303" s="7"/>
      <c r="E303" s="27"/>
      <c r="F303" s="26"/>
      <c r="G303" s="26"/>
      <c r="H303" s="26"/>
    </row>
    <row r="304" spans="1:8" x14ac:dyDescent="0.35">
      <c r="A304" s="1"/>
      <c r="B304" s="1"/>
      <c r="C304" s="1"/>
      <c r="D304" s="7"/>
      <c r="E304" s="27"/>
      <c r="F304" s="26"/>
      <c r="G304" s="26"/>
    </row>
    <row r="305" spans="1:8" x14ac:dyDescent="0.35">
      <c r="A305" s="1"/>
      <c r="B305" s="1"/>
      <c r="C305" s="1"/>
      <c r="D305" s="7"/>
      <c r="E305" s="27"/>
      <c r="F305" s="26"/>
      <c r="G305" s="26"/>
    </row>
    <row r="306" spans="1:8" x14ac:dyDescent="0.35">
      <c r="A306" s="1"/>
      <c r="B306" s="1"/>
      <c r="C306" s="1"/>
      <c r="D306" s="7"/>
      <c r="E306" s="27"/>
      <c r="F306" s="26"/>
      <c r="G306" s="26"/>
      <c r="H306" s="26"/>
    </row>
    <row r="307" spans="1:8" x14ac:dyDescent="0.35">
      <c r="A307" s="1"/>
      <c r="B307" s="1"/>
      <c r="C307" s="1"/>
      <c r="D307" s="7"/>
      <c r="E307" s="27"/>
      <c r="F307" s="26"/>
      <c r="G307" s="26"/>
      <c r="H307" s="26"/>
    </row>
    <row r="308" spans="1:8" x14ac:dyDescent="0.35">
      <c r="A308" s="18"/>
      <c r="B308" s="18"/>
      <c r="C308" s="18"/>
      <c r="D308" s="30"/>
      <c r="E308" s="28"/>
      <c r="F308" s="26"/>
      <c r="G308" s="26"/>
      <c r="H308" s="26"/>
    </row>
    <row r="309" spans="1:8" x14ac:dyDescent="0.35">
      <c r="A309" s="18"/>
      <c r="B309" s="18"/>
      <c r="C309" s="18"/>
      <c r="D309" s="30"/>
      <c r="E309" s="28"/>
      <c r="F309" s="26"/>
      <c r="G309" s="26"/>
    </row>
    <row r="310" spans="1:8" x14ac:dyDescent="0.35">
      <c r="A310" s="18"/>
      <c r="B310" s="18"/>
      <c r="C310" s="18"/>
      <c r="D310" s="8"/>
      <c r="E310" s="28"/>
      <c r="F310" s="26"/>
      <c r="G310" s="26"/>
    </row>
    <row r="311" spans="1:8" x14ac:dyDescent="0.35">
      <c r="A311" s="1"/>
      <c r="B311" s="1"/>
      <c r="C311" s="1"/>
      <c r="D311" s="7"/>
      <c r="E311" s="27"/>
      <c r="F311" s="26"/>
      <c r="G311" s="26"/>
      <c r="H311" s="26"/>
    </row>
    <row r="312" spans="1:8" x14ac:dyDescent="0.35">
      <c r="A312" s="1"/>
      <c r="B312" s="1"/>
      <c r="C312" s="1"/>
      <c r="D312" s="7"/>
      <c r="E312" s="27"/>
      <c r="F312" s="26"/>
      <c r="G312" s="26"/>
    </row>
    <row r="313" spans="1:8" x14ac:dyDescent="0.35">
      <c r="A313" s="1"/>
      <c r="B313" s="1"/>
      <c r="C313" s="1"/>
      <c r="D313" s="7"/>
      <c r="E313" s="27"/>
      <c r="F313" s="26"/>
      <c r="G313" s="26"/>
    </row>
    <row r="314" spans="1:8" x14ac:dyDescent="0.35">
      <c r="A314" s="1"/>
      <c r="B314" s="1"/>
      <c r="C314" s="1"/>
      <c r="D314" s="7"/>
      <c r="E314" s="27"/>
      <c r="F314" s="26"/>
      <c r="G314" s="26"/>
      <c r="H314" s="26"/>
    </row>
    <row r="315" spans="1:8" x14ac:dyDescent="0.35">
      <c r="A315" s="1"/>
      <c r="B315" s="1"/>
      <c r="C315" s="1"/>
      <c r="D315" s="7"/>
      <c r="E315" s="27"/>
      <c r="F315" s="26"/>
      <c r="G315" s="26"/>
    </row>
    <row r="316" spans="1:8" x14ac:dyDescent="0.35">
      <c r="A316" s="1"/>
      <c r="B316" s="1"/>
      <c r="C316" s="1"/>
      <c r="D316" s="7"/>
      <c r="E316" s="27"/>
      <c r="F316" s="26"/>
      <c r="G316" s="26"/>
    </row>
    <row r="317" spans="1:8" x14ac:dyDescent="0.35">
      <c r="A317" s="1"/>
      <c r="B317" s="1"/>
      <c r="C317" s="1"/>
      <c r="D317" s="7"/>
      <c r="E317" s="27"/>
      <c r="F317" s="26"/>
      <c r="G317" s="26"/>
    </row>
    <row r="318" spans="1:8" x14ac:dyDescent="0.35">
      <c r="A318" s="18"/>
      <c r="B318" s="18"/>
      <c r="C318" s="18"/>
      <c r="D318" s="30"/>
      <c r="E318" s="28"/>
      <c r="F318" s="26"/>
      <c r="G318" s="26"/>
    </row>
    <row r="319" spans="1:8" x14ac:dyDescent="0.35">
      <c r="A319" s="1"/>
      <c r="B319" s="1"/>
      <c r="C319" s="1"/>
      <c r="D319" s="7"/>
      <c r="E319" s="27"/>
      <c r="F319" s="26"/>
      <c r="G319" s="26"/>
    </row>
    <row r="320" spans="1:8" x14ac:dyDescent="0.35">
      <c r="A320" s="1"/>
      <c r="B320" s="1"/>
      <c r="C320" s="1"/>
      <c r="D320" s="7"/>
      <c r="E320" s="27"/>
      <c r="F320" s="26"/>
      <c r="G320" s="26"/>
    </row>
    <row r="321" spans="1:7" x14ac:dyDescent="0.35">
      <c r="A321" s="1"/>
      <c r="B321" s="1"/>
      <c r="C321" s="1"/>
      <c r="D321" s="7"/>
      <c r="E321" s="27"/>
      <c r="F321" s="26"/>
      <c r="G321" s="26"/>
    </row>
    <row r="322" spans="1:7" x14ac:dyDescent="0.35">
      <c r="A322" s="1"/>
      <c r="B322" s="1"/>
      <c r="C322" s="1"/>
      <c r="D322" s="7"/>
      <c r="E322" s="27"/>
      <c r="F322" s="26"/>
      <c r="G322" s="26"/>
    </row>
  </sheetData>
  <sortState ref="A20:H322">
    <sortCondition ref="B20:B322"/>
  </sortState>
  <mergeCells count="14">
    <mergeCell ref="A15:B15"/>
    <mergeCell ref="A13:B13"/>
    <mergeCell ref="A12:B12"/>
    <mergeCell ref="A14:B14"/>
    <mergeCell ref="A3:H3"/>
    <mergeCell ref="A9:C9"/>
    <mergeCell ref="A8:C8"/>
    <mergeCell ref="A7:C7"/>
    <mergeCell ref="A4:J5"/>
    <mergeCell ref="A1:J1"/>
    <mergeCell ref="A2:J2"/>
    <mergeCell ref="D7:J7"/>
    <mergeCell ref="D8:J8"/>
    <mergeCell ref="D9:J9"/>
  </mergeCells>
  <phoneticPr fontId="5" type="noConversion"/>
  <hyperlinks>
    <hyperlink ref="A3" r:id="rId1"/>
  </hyperlinks>
  <pageMargins left="0.75" right="0.75" top="1" bottom="1" header="0.5" footer="0.5"/>
  <pageSetup paperSize="9" orientation="portrait" horizontalDpi="4294967292" verticalDpi="4294967292"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4"/>
  <sheetViews>
    <sheetView workbookViewId="0">
      <selection activeCell="E61" sqref="E61"/>
    </sheetView>
  </sheetViews>
  <sheetFormatPr defaultColWidth="11" defaultRowHeight="15.5" x14ac:dyDescent="0.35"/>
  <cols>
    <col min="1" max="20" width="3.33203125" customWidth="1"/>
    <col min="21" max="23" width="3.08203125" customWidth="1"/>
    <col min="24" max="29" width="2.9140625" customWidth="1"/>
  </cols>
  <sheetData>
    <row r="1" spans="1:29" ht="25" customHeight="1" x14ac:dyDescent="0.5">
      <c r="A1" s="39" t="s">
        <v>14</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row>
    <row r="2" spans="1:29" x14ac:dyDescent="0.35">
      <c r="A2" s="4"/>
      <c r="B2" s="4"/>
      <c r="C2" s="4"/>
      <c r="D2" s="4"/>
      <c r="E2" s="4"/>
      <c r="F2" s="4"/>
      <c r="G2" s="4"/>
      <c r="H2" s="4"/>
      <c r="I2" s="4"/>
      <c r="J2" s="4"/>
      <c r="K2" s="4"/>
      <c r="L2" s="4"/>
      <c r="M2" s="4"/>
      <c r="N2" s="4"/>
      <c r="O2" s="4"/>
      <c r="P2" s="4"/>
      <c r="Q2" s="4"/>
      <c r="R2" s="4"/>
      <c r="S2" s="4"/>
      <c r="T2" s="4"/>
      <c r="U2" s="4"/>
      <c r="V2" s="4"/>
      <c r="W2" s="4"/>
    </row>
    <row r="3" spans="1:29" x14ac:dyDescent="0.35">
      <c r="A3" s="5"/>
      <c r="B3" s="6"/>
      <c r="C3" s="6"/>
      <c r="D3" s="6"/>
      <c r="E3" s="6"/>
      <c r="F3" s="69">
        <v>2011</v>
      </c>
      <c r="G3" s="69"/>
      <c r="H3" s="69"/>
      <c r="I3" s="70">
        <v>2012</v>
      </c>
      <c r="J3" s="70"/>
      <c r="K3" s="70"/>
      <c r="L3" s="69">
        <v>2013</v>
      </c>
      <c r="M3" s="69"/>
      <c r="N3" s="69"/>
      <c r="O3" s="69">
        <v>2014</v>
      </c>
      <c r="P3" s="69"/>
      <c r="Q3" s="69"/>
      <c r="R3" s="69">
        <v>2015</v>
      </c>
      <c r="S3" s="69"/>
      <c r="T3" s="69"/>
      <c r="U3" s="69">
        <v>2016</v>
      </c>
      <c r="V3" s="69"/>
      <c r="W3" s="69"/>
      <c r="X3" s="49">
        <v>2017</v>
      </c>
      <c r="Y3" s="50"/>
      <c r="Z3" s="51"/>
      <c r="AA3" s="49">
        <v>2018</v>
      </c>
      <c r="AB3" s="50"/>
      <c r="AC3" s="51"/>
    </row>
    <row r="4" spans="1:29" x14ac:dyDescent="0.35">
      <c r="A4" s="62" t="s">
        <v>0</v>
      </c>
      <c r="B4" s="63"/>
      <c r="C4" s="63"/>
      <c r="D4" s="63"/>
      <c r="E4" s="63"/>
      <c r="F4" s="52">
        <f>SUM(Inmatning!C13)</f>
        <v>0</v>
      </c>
      <c r="G4" s="52"/>
      <c r="H4" s="52"/>
      <c r="I4" s="52">
        <f>SUM(Inmatning!D13)</f>
        <v>0</v>
      </c>
      <c r="J4" s="52"/>
      <c r="K4" s="52"/>
      <c r="L4" s="52">
        <f>SUM(Inmatning!E13)</f>
        <v>0</v>
      </c>
      <c r="M4" s="52"/>
      <c r="N4" s="52"/>
      <c r="O4" s="52">
        <f>SUM(Inmatning!F13)</f>
        <v>0</v>
      </c>
      <c r="P4" s="52"/>
      <c r="Q4" s="52"/>
      <c r="R4" s="52">
        <f>SUM(Inmatning!G13)</f>
        <v>0</v>
      </c>
      <c r="S4" s="52"/>
      <c r="T4" s="52"/>
      <c r="U4" s="52">
        <f>SUM(Inmatning!H13)</f>
        <v>0</v>
      </c>
      <c r="V4" s="52"/>
      <c r="W4" s="52"/>
      <c r="X4" s="52">
        <f>SUM(Inmatning!I13)</f>
        <v>0</v>
      </c>
      <c r="Y4" s="52"/>
      <c r="Z4" s="52"/>
      <c r="AA4" s="52">
        <f>SUM(Inmatning!J13)</f>
        <v>0</v>
      </c>
      <c r="AB4" s="52"/>
      <c r="AC4" s="52"/>
    </row>
    <row r="5" spans="1:29" x14ac:dyDescent="0.35">
      <c r="A5" s="64" t="s">
        <v>11</v>
      </c>
      <c r="B5" s="65"/>
      <c r="C5" s="65"/>
      <c r="D5" s="65"/>
      <c r="E5" s="65"/>
      <c r="F5" s="53" t="e">
        <f>SUM(Inmatning!C13/Inmatning!C12)</f>
        <v>#DIV/0!</v>
      </c>
      <c r="G5" s="53"/>
      <c r="H5" s="53"/>
      <c r="I5" s="53" t="e">
        <f>SUM(Inmatning!D13/Inmatning!D12)</f>
        <v>#DIV/0!</v>
      </c>
      <c r="J5" s="53"/>
      <c r="K5" s="53"/>
      <c r="L5" s="53" t="e">
        <f>SUM(Inmatning!E13/Inmatning!E12)</f>
        <v>#DIV/0!</v>
      </c>
      <c r="M5" s="53"/>
      <c r="N5" s="53"/>
      <c r="O5" s="53" t="e">
        <f>SUM(Inmatning!F13/Inmatning!F12)</f>
        <v>#DIV/0!</v>
      </c>
      <c r="P5" s="53"/>
      <c r="Q5" s="53"/>
      <c r="R5" s="53" t="e">
        <f>SUM(Inmatning!G13/Inmatning!G12)</f>
        <v>#DIV/0!</v>
      </c>
      <c r="S5" s="53"/>
      <c r="T5" s="53"/>
      <c r="U5" s="53" t="e">
        <f>SUM(Inmatning!H13/Inmatning!H12)</f>
        <v>#DIV/0!</v>
      </c>
      <c r="V5" s="53"/>
      <c r="W5" s="53"/>
      <c r="X5" s="53" t="e">
        <f>SUM(Inmatning!I13/Inmatning!I12)</f>
        <v>#DIV/0!</v>
      </c>
      <c r="Y5" s="53"/>
      <c r="Z5" s="53"/>
      <c r="AA5" s="53" t="e">
        <f>SUM(Inmatning!J13/Inmatning!J12)</f>
        <v>#DIV/0!</v>
      </c>
      <c r="AB5" s="53"/>
      <c r="AC5" s="53"/>
    </row>
    <row r="7" spans="1:29" ht="266" customHeight="1" x14ac:dyDescent="0.35"/>
    <row r="9" spans="1:29" x14ac:dyDescent="0.35">
      <c r="A9" s="3" t="s">
        <v>23</v>
      </c>
    </row>
    <row r="24" spans="1:23" ht="16" customHeight="1" x14ac:dyDescent="0.35"/>
    <row r="29" spans="1:23" ht="25" customHeight="1" x14ac:dyDescent="0.5">
      <c r="A29" s="39" t="s">
        <v>15</v>
      </c>
      <c r="B29" s="39"/>
      <c r="C29" s="39"/>
      <c r="D29" s="39"/>
      <c r="E29" s="39"/>
      <c r="F29" s="39"/>
      <c r="G29" s="39"/>
      <c r="H29" s="39"/>
      <c r="I29" s="39"/>
      <c r="J29" s="39"/>
      <c r="K29" s="39"/>
      <c r="L29" s="39"/>
      <c r="M29" s="39"/>
      <c r="N29" s="39"/>
      <c r="O29" s="39"/>
      <c r="P29" s="39"/>
      <c r="Q29" s="39"/>
      <c r="R29" s="39"/>
      <c r="S29" s="39"/>
      <c r="T29" s="39"/>
      <c r="U29" s="39"/>
      <c r="V29" s="39"/>
      <c r="W29" s="39"/>
    </row>
    <row r="31" spans="1:23" x14ac:dyDescent="0.35">
      <c r="A31" s="54" t="s">
        <v>4</v>
      </c>
      <c r="B31" s="55"/>
      <c r="C31" s="56"/>
      <c r="D31" s="11" t="s">
        <v>18</v>
      </c>
      <c r="E31" s="11">
        <v>5</v>
      </c>
      <c r="F31" s="11">
        <v>6</v>
      </c>
      <c r="G31" s="11">
        <v>7</v>
      </c>
      <c r="H31" s="11">
        <v>8</v>
      </c>
      <c r="I31" s="11">
        <v>9</v>
      </c>
      <c r="J31" s="11">
        <v>10</v>
      </c>
      <c r="K31" s="11">
        <v>11</v>
      </c>
      <c r="L31" s="11">
        <v>12</v>
      </c>
      <c r="M31" s="11">
        <v>13</v>
      </c>
      <c r="N31" s="11">
        <v>14</v>
      </c>
      <c r="O31" s="11">
        <v>15</v>
      </c>
      <c r="P31" s="11">
        <v>16</v>
      </c>
      <c r="Q31" s="11">
        <v>17</v>
      </c>
      <c r="R31" s="11">
        <v>18</v>
      </c>
      <c r="S31" s="11">
        <v>19</v>
      </c>
      <c r="T31" s="11">
        <v>20</v>
      </c>
      <c r="U31" s="11">
        <v>21</v>
      </c>
      <c r="V31" s="54" t="s">
        <v>21</v>
      </c>
      <c r="W31" s="56"/>
    </row>
    <row r="32" spans="1:23" x14ac:dyDescent="0.35">
      <c r="A32" s="54" t="s">
        <v>19</v>
      </c>
      <c r="B32" s="55"/>
      <c r="C32" s="56"/>
      <c r="D32" s="10">
        <f t="shared" ref="D32:U32" si="0">SUM(D61:D62)</f>
        <v>0</v>
      </c>
      <c r="E32" s="10">
        <f t="shared" si="0"/>
        <v>0</v>
      </c>
      <c r="F32" s="10">
        <f t="shared" si="0"/>
        <v>0</v>
      </c>
      <c r="G32" s="10">
        <f t="shared" si="0"/>
        <v>0</v>
      </c>
      <c r="H32" s="10">
        <f t="shared" si="0"/>
        <v>0</v>
      </c>
      <c r="I32" s="10">
        <f t="shared" si="0"/>
        <v>0</v>
      </c>
      <c r="J32" s="10">
        <f t="shared" si="0"/>
        <v>0</v>
      </c>
      <c r="K32" s="10">
        <f t="shared" si="0"/>
        <v>0</v>
      </c>
      <c r="L32" s="10">
        <f t="shared" si="0"/>
        <v>0</v>
      </c>
      <c r="M32" s="10">
        <f t="shared" si="0"/>
        <v>0</v>
      </c>
      <c r="N32" s="10">
        <f t="shared" si="0"/>
        <v>0</v>
      </c>
      <c r="O32" s="10">
        <f t="shared" si="0"/>
        <v>0</v>
      </c>
      <c r="P32" s="10">
        <f t="shared" si="0"/>
        <v>0</v>
      </c>
      <c r="Q32" s="10">
        <f t="shared" si="0"/>
        <v>0</v>
      </c>
      <c r="R32" s="10">
        <f t="shared" si="0"/>
        <v>0</v>
      </c>
      <c r="S32" s="10">
        <f t="shared" si="0"/>
        <v>0</v>
      </c>
      <c r="T32" s="10">
        <f t="shared" si="0"/>
        <v>0</v>
      </c>
      <c r="U32" s="10">
        <f t="shared" si="0"/>
        <v>0</v>
      </c>
      <c r="V32" s="57">
        <f>SUM(D32:U32)</f>
        <v>0</v>
      </c>
      <c r="W32" s="58"/>
    </row>
    <row r="33" ht="15" customHeight="1" x14ac:dyDescent="0.35"/>
    <row r="34" ht="266" customHeight="1" x14ac:dyDescent="0.35"/>
    <row r="57" spans="1:23" ht="21" x14ac:dyDescent="0.5">
      <c r="A57" s="39" t="s">
        <v>20</v>
      </c>
      <c r="B57" s="39"/>
      <c r="C57" s="39"/>
      <c r="D57" s="39"/>
      <c r="E57" s="39"/>
      <c r="F57" s="39"/>
      <c r="G57" s="39"/>
      <c r="H57" s="39"/>
      <c r="I57" s="39"/>
      <c r="J57" s="39"/>
      <c r="K57" s="39"/>
      <c r="L57" s="39"/>
      <c r="M57" s="39"/>
      <c r="N57" s="39"/>
      <c r="O57" s="39"/>
      <c r="P57" s="39"/>
      <c r="Q57" s="39"/>
      <c r="R57" s="39"/>
      <c r="S57" s="39"/>
      <c r="T57" s="39"/>
      <c r="U57" s="39"/>
      <c r="V57" s="39"/>
      <c r="W57" s="39"/>
    </row>
    <row r="60" spans="1:23" x14ac:dyDescent="0.35">
      <c r="A60" s="54" t="s">
        <v>4</v>
      </c>
      <c r="B60" s="55"/>
      <c r="C60" s="56"/>
      <c r="D60" s="11" t="s">
        <v>18</v>
      </c>
      <c r="E60" s="11">
        <v>5</v>
      </c>
      <c r="F60" s="11">
        <v>6</v>
      </c>
      <c r="G60" s="11">
        <v>7</v>
      </c>
      <c r="H60" s="11">
        <v>8</v>
      </c>
      <c r="I60" s="11">
        <v>9</v>
      </c>
      <c r="J60" s="11">
        <v>10</v>
      </c>
      <c r="K60" s="11">
        <v>11</v>
      </c>
      <c r="L60" s="11">
        <v>12</v>
      </c>
      <c r="M60" s="11">
        <v>13</v>
      </c>
      <c r="N60" s="11">
        <v>14</v>
      </c>
      <c r="O60" s="11">
        <v>15</v>
      </c>
      <c r="P60" s="11">
        <v>16</v>
      </c>
      <c r="Q60" s="11">
        <v>17</v>
      </c>
      <c r="R60" s="11">
        <v>18</v>
      </c>
      <c r="S60" s="11">
        <v>19</v>
      </c>
      <c r="T60" s="11">
        <v>20</v>
      </c>
      <c r="U60" s="11">
        <v>21</v>
      </c>
      <c r="V60" s="54" t="s">
        <v>10</v>
      </c>
      <c r="W60" s="56"/>
    </row>
    <row r="61" spans="1:23" x14ac:dyDescent="0.35">
      <c r="A61" s="54" t="s">
        <v>17</v>
      </c>
      <c r="B61" s="55"/>
      <c r="C61" s="56"/>
      <c r="D61" s="10">
        <f>COUNTIFS(Inmatning!$D$19:$D$10003,"&lt;5",Inmatning!$C$19:$C$10003,"Kvinna")</f>
        <v>0</v>
      </c>
      <c r="E61" s="10">
        <f>COUNTIFS(Inmatning!$D$19:$D$10003,"5",Inmatning!$C$19:$C$10003,"Kvinna")</f>
        <v>0</v>
      </c>
      <c r="F61" s="10">
        <f>COUNTIFS(Inmatning!$D$19:$D$10003,"6",Inmatning!$C$19:$C$10003,"Kvinna")</f>
        <v>0</v>
      </c>
      <c r="G61" s="10">
        <f>COUNTIFS(Inmatning!$D$19:$D$10003,"7",Inmatning!$C$19:$C$10003,"Kvinna")</f>
        <v>0</v>
      </c>
      <c r="H61" s="10">
        <f>COUNTIFS(Inmatning!$D$19:$D$10003,"8",Inmatning!$C$19:$C$10003,"Kvinna")</f>
        <v>0</v>
      </c>
      <c r="I61" s="10">
        <f>COUNTIFS(Inmatning!$D$19:$D$10003,"9",Inmatning!$C$19:$C$10003,"Kvinna")</f>
        <v>0</v>
      </c>
      <c r="J61" s="10">
        <f>COUNTIFS(Inmatning!$D$19:$D$10003,"10",Inmatning!$C$19:$C$10003,"Kvinna")</f>
        <v>0</v>
      </c>
      <c r="K61" s="10">
        <f>COUNTIFS(Inmatning!$D$19:$D$10003,"11",Inmatning!$C$19:$C$10003,"Kvinna")</f>
        <v>0</v>
      </c>
      <c r="L61" s="10">
        <f>COUNTIFS(Inmatning!$D$19:$D$10003,"12",Inmatning!$C$19:$C$10003,"Kvinna")</f>
        <v>0</v>
      </c>
      <c r="M61" s="10">
        <f>COUNTIFS(Inmatning!$D$19:$D$10003,"13",Inmatning!$C$19:$C$10003,"Kvinna")</f>
        <v>0</v>
      </c>
      <c r="N61" s="10">
        <f>COUNTIFS(Inmatning!$D$19:$D$10003,"14",Inmatning!$C$19:$C$10003,"Kvinna")</f>
        <v>0</v>
      </c>
      <c r="O61" s="10">
        <f>COUNTIFS(Inmatning!$D$19:$D$10003,"15",Inmatning!$C$19:$C$10003,"Kvinna")</f>
        <v>0</v>
      </c>
      <c r="P61" s="10">
        <f>COUNTIFS(Inmatning!$D$19:$D$10003,"16",Inmatning!$C$19:$C$10003,"Kvinna")</f>
        <v>0</v>
      </c>
      <c r="Q61" s="10">
        <f>COUNTIFS(Inmatning!$D$19:$D$10003,"17",Inmatning!$C$19:$C$10003,"Kvinna")</f>
        <v>0</v>
      </c>
      <c r="R61" s="10">
        <f>COUNTIFS(Inmatning!$D$19:$D$10003,"18",Inmatning!$C$19:$C$10003,"Kvinna")</f>
        <v>0</v>
      </c>
      <c r="S61" s="10">
        <f>COUNTIFS(Inmatning!$D$19:$D$10003,"19",Inmatning!$C$19:$C$10003,"Kvinna")</f>
        <v>0</v>
      </c>
      <c r="T61" s="10">
        <f>COUNTIFS(Inmatning!$D$19:$D$10003,"20",Inmatning!$C$19:$C$10003,"Kvinna")</f>
        <v>0</v>
      </c>
      <c r="U61" s="10">
        <f>COUNTIFS(Inmatning!$D$19:$D$10003,"21",Inmatning!$C$19:$C$10003,"Kvinna")</f>
        <v>0</v>
      </c>
      <c r="V61" s="57">
        <f>SUM(D61:U61)</f>
        <v>0</v>
      </c>
      <c r="W61" s="58"/>
    </row>
    <row r="62" spans="1:23" x14ac:dyDescent="0.35">
      <c r="A62" s="54" t="s">
        <v>16</v>
      </c>
      <c r="B62" s="55"/>
      <c r="C62" s="56"/>
      <c r="D62" s="10">
        <f>COUNTIFS(Inmatning!$D$19:$D$10003,"&lt;5",Inmatning!$C$19:$C$10003,"Man")</f>
        <v>0</v>
      </c>
      <c r="E62" s="10">
        <f>COUNTIFS(Inmatning!$D$19:$D$10003,"5",Inmatning!$C$19:$C$10003,"Man")</f>
        <v>0</v>
      </c>
      <c r="F62" s="10">
        <f>COUNTIFS(Inmatning!$D$19:$D$10003,"6",Inmatning!$C$19:$C$10003,"Man")</f>
        <v>0</v>
      </c>
      <c r="G62" s="10">
        <f>COUNTIFS(Inmatning!$D$19:$D$10003,"7",Inmatning!$C$19:$C$10003,"Man")</f>
        <v>0</v>
      </c>
      <c r="H62" s="10">
        <f>COUNTIFS(Inmatning!$D$19:$D$10003,"8",Inmatning!$C$19:$C$10003,"Man")</f>
        <v>0</v>
      </c>
      <c r="I62" s="10">
        <f>COUNTIFS(Inmatning!$D$19:$D$10003,"9",Inmatning!$C$19:$C$10003,"Man")</f>
        <v>0</v>
      </c>
      <c r="J62" s="10">
        <f>COUNTIFS(Inmatning!$D$19:$D$10003,"10",Inmatning!$C$19:$C$10003,"Man")</f>
        <v>0</v>
      </c>
      <c r="K62" s="10">
        <f>COUNTIFS(Inmatning!$D$19:$D$10003,"11",Inmatning!$C$19:$C$10003,"Man")</f>
        <v>0</v>
      </c>
      <c r="L62" s="10">
        <f>COUNTIFS(Inmatning!$D$19:$D$10003,"12",Inmatning!$C$19:$C$10003,"Man")</f>
        <v>0</v>
      </c>
      <c r="M62" s="10">
        <f>COUNTIFS(Inmatning!$D$19:$D$10003,"13",Inmatning!$C$19:$C$10003,"Man")</f>
        <v>0</v>
      </c>
      <c r="N62" s="10">
        <f>COUNTIFS(Inmatning!$D$19:$D$10003,"14",Inmatning!$C$19:$C$10003,"Man")</f>
        <v>0</v>
      </c>
      <c r="O62" s="10">
        <f>COUNTIFS(Inmatning!$D$19:$D$10003,"15",Inmatning!$C$19:$C$10003,"Man")</f>
        <v>0</v>
      </c>
      <c r="P62" s="10">
        <f>COUNTIFS(Inmatning!$D$19:$D$10003,"16",Inmatning!$C$19:$C$10003,"Man")</f>
        <v>0</v>
      </c>
      <c r="Q62" s="10">
        <f>COUNTIFS(Inmatning!$D$19:$D$10003,"17",Inmatning!$C$19:$C$10003,"Man")</f>
        <v>0</v>
      </c>
      <c r="R62" s="10">
        <f>COUNTIFS(Inmatning!$D$19:$D$10003,"18",Inmatning!$C$19:$C$10003,"Man")</f>
        <v>0</v>
      </c>
      <c r="S62" s="10">
        <f>COUNTIFS(Inmatning!$D$19:$D$10003,"19",Inmatning!$C$19:$C$10003,"Man")</f>
        <v>0</v>
      </c>
      <c r="T62" s="10">
        <f>COUNTIFS(Inmatning!$D$19:$D$10003,"20",Inmatning!$C$19:$C$10003,"Man")</f>
        <v>0</v>
      </c>
      <c r="U62" s="10">
        <f>COUNTIFS(Inmatning!$D$19:$D$10003,"21",Inmatning!$C$19:$C$10003,"Man")</f>
        <v>0</v>
      </c>
      <c r="V62" s="57">
        <f>SUM(D62:U62)</f>
        <v>0</v>
      </c>
      <c r="W62" s="58"/>
    </row>
    <row r="64" spans="1:23" ht="266" customHeight="1" x14ac:dyDescent="0.35"/>
    <row r="86" spans="1:23" ht="21" x14ac:dyDescent="0.5">
      <c r="A86" s="39" t="s">
        <v>24</v>
      </c>
      <c r="B86" s="39"/>
      <c r="C86" s="39"/>
      <c r="D86" s="39"/>
      <c r="E86" s="39"/>
      <c r="F86" s="39"/>
      <c r="G86" s="39"/>
      <c r="H86" s="39"/>
      <c r="I86" s="39"/>
      <c r="J86" s="39"/>
      <c r="K86" s="39"/>
      <c r="L86" s="39"/>
      <c r="M86" s="39"/>
      <c r="N86" s="39"/>
      <c r="O86" s="39"/>
      <c r="P86" s="39"/>
      <c r="Q86" s="39"/>
      <c r="R86" s="39"/>
      <c r="S86" s="39"/>
      <c r="T86" s="39"/>
      <c r="U86" s="39"/>
      <c r="V86" s="39"/>
      <c r="W86" s="39"/>
    </row>
    <row r="89" spans="1:23" x14ac:dyDescent="0.35">
      <c r="A89" s="66" t="s">
        <v>37</v>
      </c>
      <c r="B89" s="67"/>
      <c r="C89" s="67"/>
      <c r="D89" s="68"/>
      <c r="E89" s="12">
        <f>COUNTIFS(Inmatning!$D$19:$D$10003,E$103,Inmatning!$E$19:$E$10003,"&lt;0")</f>
        <v>0</v>
      </c>
      <c r="F89" s="12">
        <f>COUNTIFS(Inmatning!$D$19:$D$10003,F$103,Inmatning!$E$19:$E$10003,"&lt;0")</f>
        <v>0</v>
      </c>
      <c r="G89" s="12">
        <f>COUNTIFS(Inmatning!$D$19:$D$10003,G$103,Inmatning!$E$19:$E$10003,"&lt;0")</f>
        <v>0</v>
      </c>
      <c r="H89" s="12">
        <f>COUNTIFS(Inmatning!$D$19:$D$10003,H$103,Inmatning!$E$19:$E$10003,"&lt;0")</f>
        <v>0</v>
      </c>
      <c r="I89" s="12">
        <f>COUNTIFS(Inmatning!$D$19:$D$10003,I$103,Inmatning!$E$19:$E$10003,"&lt;0")</f>
        <v>0</v>
      </c>
      <c r="J89" s="12">
        <f>COUNTIFS(Inmatning!$D$19:$D$10003,J$103,Inmatning!$E$19:$E$10003,"&lt;0")</f>
        <v>0</v>
      </c>
      <c r="K89" s="12">
        <f>COUNTIFS(Inmatning!$D$19:$D$10003,K$103,Inmatning!$E$19:$E$10003,"&lt;0")</f>
        <v>0</v>
      </c>
      <c r="L89" s="12">
        <f>COUNTIFS(Inmatning!$D$19:$D$10003,L$103,Inmatning!$E$19:$E$10003,"&lt;0")</f>
        <v>0</v>
      </c>
      <c r="M89" s="12">
        <f>COUNTIFS(Inmatning!$D$19:$D$10003,M$103,Inmatning!$E$19:$E$10003,"&lt;0")</f>
        <v>0</v>
      </c>
      <c r="N89" s="12">
        <f>COUNTIFS(Inmatning!$D$19:$D$10003,N$103,Inmatning!$E$19:$E$10003,"&lt;0")</f>
        <v>0</v>
      </c>
      <c r="O89" s="12">
        <f>COUNTIFS(Inmatning!$D$19:$D$10003,O$103,Inmatning!$E$19:$E$10003,"&lt;0")</f>
        <v>0</v>
      </c>
      <c r="P89" s="12">
        <f>COUNTIFS(Inmatning!$D$19:$D$10003,P$103,Inmatning!$E$19:$E$10003,"&lt;0")</f>
        <v>0</v>
      </c>
      <c r="Q89" s="12">
        <f>COUNTIFS(Inmatning!$D$19:$D$10003,Q$103,Inmatning!$E$19:$E$10003,"&lt;0")</f>
        <v>0</v>
      </c>
      <c r="R89" s="12">
        <f>COUNTIFS(Inmatning!$D$19:$D$10003,R$103,Inmatning!$E$19:$E$10003,"&lt;0")</f>
        <v>0</v>
      </c>
      <c r="S89" s="12">
        <f>COUNTIFS(Inmatning!$D$19:$D$10003,S$103,Inmatning!$E$19:$E$10003,"&lt;0")</f>
        <v>0</v>
      </c>
      <c r="T89" s="12">
        <f>COUNTIFS(Inmatning!$D$19:$D$10003,T$103,Inmatning!$E$19:$E$10003,"&lt;0")</f>
        <v>0</v>
      </c>
      <c r="U89" s="12">
        <f>COUNTIFS(Inmatning!$D$19:$D$10003,U$103,Inmatning!$E$19:$E$10003,"&lt;0")</f>
        <v>0</v>
      </c>
      <c r="V89" s="12">
        <f>COUNTIFS(Inmatning!$D$19:$D$10003,V$103,Inmatning!$E$19:$E$10003,"&lt;0")</f>
        <v>0</v>
      </c>
    </row>
    <row r="90" spans="1:23" x14ac:dyDescent="0.35">
      <c r="A90" s="66" t="s">
        <v>25</v>
      </c>
      <c r="B90" s="67"/>
      <c r="C90" s="67"/>
      <c r="D90" s="68"/>
      <c r="E90" s="12">
        <f>COUNTIFS(Inmatning!$D$19:$D$10003,E$103,Inmatning!$E$19:$E$10003,"&gt;=0",Inmatning!$E$19:$E$10003,"&lt;=3,4")</f>
        <v>0</v>
      </c>
      <c r="F90" s="12">
        <f>COUNTIFS(Inmatning!$D$19:$D$10003,F$103,Inmatning!$E$19:$E$10003,"&gt;=0",Inmatning!$E$19:$E$10003,"&lt;=3,4")</f>
        <v>0</v>
      </c>
      <c r="G90" s="12">
        <f>COUNTIFS(Inmatning!$D$19:$D$10003,G$103,Inmatning!$E$19:$E$10003,"&gt;=0",Inmatning!$E$19:$E$10003,"&lt;=3,4")</f>
        <v>0</v>
      </c>
      <c r="H90" s="12">
        <f>COUNTIFS(Inmatning!$D$19:$D$10003,H$103,Inmatning!$E$19:$E$10003,"&gt;=0",Inmatning!$E$19:$E$10003,"&lt;=3,4")</f>
        <v>0</v>
      </c>
      <c r="I90" s="12">
        <f>COUNTIFS(Inmatning!$D$19:$D$10003,I$103,Inmatning!$E$19:$E$10003,"&gt;=0",Inmatning!$E$19:$E$10003,"&lt;=3,4")</f>
        <v>0</v>
      </c>
      <c r="J90" s="12">
        <f>COUNTIFS(Inmatning!$D$19:$D$10003,J$103,Inmatning!$E$19:$E$10003,"&gt;=0",Inmatning!$E$19:$E$10003,"&lt;=3,4")</f>
        <v>0</v>
      </c>
      <c r="K90" s="12">
        <f>COUNTIFS(Inmatning!$D$19:$D$10003,K$103,Inmatning!$E$19:$E$10003,"&gt;=0",Inmatning!$E$19:$E$10003,"&lt;=3,4")</f>
        <v>0</v>
      </c>
      <c r="L90" s="12">
        <f>COUNTIFS(Inmatning!$D$19:$D$10003,L$103,Inmatning!$E$19:$E$10003,"&gt;=0",Inmatning!$E$19:$E$10003,"&lt;=3,4")</f>
        <v>0</v>
      </c>
      <c r="M90" s="12">
        <f>COUNTIFS(Inmatning!$D$19:$D$10003,M$103,Inmatning!$E$19:$E$10003,"&gt;=0",Inmatning!$E$19:$E$10003,"&lt;=3,4")</f>
        <v>0</v>
      </c>
      <c r="N90" s="12">
        <f>COUNTIFS(Inmatning!$D$19:$D$10003,N$103,Inmatning!$E$19:$E$10003,"&gt;=0",Inmatning!$E$19:$E$10003,"&lt;=3,4")</f>
        <v>0</v>
      </c>
      <c r="O90" s="12">
        <f>COUNTIFS(Inmatning!$D$19:$D$10003,O$103,Inmatning!$E$19:$E$10003,"&gt;=0",Inmatning!$E$19:$E$10003,"&lt;=3,4")</f>
        <v>0</v>
      </c>
      <c r="P90" s="12">
        <f>COUNTIFS(Inmatning!$D$19:$D$10003,P$103,Inmatning!$E$19:$E$10003,"&gt;=0",Inmatning!$E$19:$E$10003,"&lt;=3,4")</f>
        <v>0</v>
      </c>
      <c r="Q90" s="12">
        <f>COUNTIFS(Inmatning!$D$19:$D$10003,Q$103,Inmatning!$E$19:$E$10003,"&gt;=0",Inmatning!$E$19:$E$10003,"&lt;=3,4")</f>
        <v>0</v>
      </c>
      <c r="R90" s="12">
        <f>COUNTIFS(Inmatning!$D$19:$D$10003,R$103,Inmatning!$E$19:$E$10003,"&gt;=0",Inmatning!$E$19:$E$10003,"&lt;=3,4")</f>
        <v>0</v>
      </c>
      <c r="S90" s="12">
        <f>COUNTIFS(Inmatning!$D$19:$D$10003,S$103,Inmatning!$E$19:$E$10003,"&gt;=0",Inmatning!$E$19:$E$10003,"&lt;=3,4")</f>
        <v>0</v>
      </c>
      <c r="T90" s="12">
        <f>COUNTIFS(Inmatning!$D$19:$D$10003,T$103,Inmatning!$E$19:$E$10003,"&gt;=0",Inmatning!$E$19:$E$10003,"&lt;=3,4")</f>
        <v>0</v>
      </c>
      <c r="U90" s="12">
        <f>COUNTIFS(Inmatning!$D$19:$D$10003,U$103,Inmatning!$E$19:$E$10003,"&gt;=0",Inmatning!$E$19:$E$10003,"&lt;=3,4")</f>
        <v>0</v>
      </c>
      <c r="V90" s="12">
        <f>COUNTIFS(Inmatning!$D$19:$D$10003,V$103,Inmatning!$E$19:$E$10003,"&gt;=0",Inmatning!$E$19:$E$10003,"&lt;=3,4")</f>
        <v>0</v>
      </c>
    </row>
    <row r="91" spans="1:23" x14ac:dyDescent="0.35">
      <c r="A91" s="66" t="s">
        <v>38</v>
      </c>
      <c r="B91" s="67"/>
      <c r="C91" s="67"/>
      <c r="D91" s="68"/>
      <c r="E91" s="12">
        <f>COUNTIFS(Inmatning!$D$19:$D$10003,E$103,Inmatning!$E$19:$E$10003,"&gt;3,4",Inmatning!$E$19:$E$10003,"&lt;=6,4")</f>
        <v>0</v>
      </c>
      <c r="F91" s="12">
        <f>COUNTIFS(Inmatning!$D$19:$D$10003,F$103,Inmatning!$E$19:$E$10003,"&gt;3,4",Inmatning!$E$19:$E$10003,"&lt;=6,4")</f>
        <v>0</v>
      </c>
      <c r="G91" s="12">
        <f>COUNTIFS(Inmatning!$D$19:$D$10003,G$103,Inmatning!$E$19:$E$10003,"&gt;3,4",Inmatning!$E$19:$E$10003,"&lt;=6,4")</f>
        <v>0</v>
      </c>
      <c r="H91" s="12">
        <f>COUNTIFS(Inmatning!$D$19:$D$10003,H$103,Inmatning!$E$19:$E$10003,"&gt;3,4",Inmatning!$E$19:$E$10003,"&lt;=6,4")</f>
        <v>0</v>
      </c>
      <c r="I91" s="12">
        <f>COUNTIFS(Inmatning!$D$19:$D$10003,I$103,Inmatning!$E$19:$E$10003,"&gt;3,4",Inmatning!$E$19:$E$10003,"&lt;=6,4")</f>
        <v>0</v>
      </c>
      <c r="J91" s="12">
        <f>COUNTIFS(Inmatning!$D$19:$D$10003,J$103,Inmatning!$E$19:$E$10003,"&gt;3,4",Inmatning!$E$19:$E$10003,"&lt;=6,4")</f>
        <v>0</v>
      </c>
      <c r="K91" s="12">
        <f>COUNTIFS(Inmatning!$D$19:$D$10003,K$103,Inmatning!$E$19:$E$10003,"&gt;3,4",Inmatning!$E$19:$E$10003,"&lt;=6,4")</f>
        <v>0</v>
      </c>
      <c r="L91" s="12">
        <f>COUNTIFS(Inmatning!$D$19:$D$10003,L$103,Inmatning!$E$19:$E$10003,"&gt;3,4",Inmatning!$E$19:$E$10003,"&lt;=6,4")</f>
        <v>0</v>
      </c>
      <c r="M91" s="12">
        <f>COUNTIFS(Inmatning!$D$19:$D$10003,M$103,Inmatning!$E$19:$E$10003,"&gt;3,4",Inmatning!$E$19:$E$10003,"&lt;=6,4")</f>
        <v>0</v>
      </c>
      <c r="N91" s="12">
        <f>COUNTIFS(Inmatning!$D$19:$D$10003,N$103,Inmatning!$E$19:$E$10003,"&gt;3,4",Inmatning!$E$19:$E$10003,"&lt;=6,4")</f>
        <v>0</v>
      </c>
      <c r="O91" s="12">
        <f>COUNTIFS(Inmatning!$D$19:$D$10003,O$103,Inmatning!$E$19:$E$10003,"&gt;3,4",Inmatning!$E$19:$E$10003,"&lt;=6,4")</f>
        <v>0</v>
      </c>
      <c r="P91" s="12">
        <f>COUNTIFS(Inmatning!$D$19:$D$10003,P$103,Inmatning!$E$19:$E$10003,"&gt;3,4",Inmatning!$E$19:$E$10003,"&lt;=6,4")</f>
        <v>0</v>
      </c>
      <c r="Q91" s="12">
        <f>COUNTIFS(Inmatning!$D$19:$D$10003,Q$103,Inmatning!$E$19:$E$10003,"&gt;3,4",Inmatning!$E$19:$E$10003,"&lt;=6,4")</f>
        <v>0</v>
      </c>
      <c r="R91" s="12">
        <f>COUNTIFS(Inmatning!$D$19:$D$10003,R$103,Inmatning!$E$19:$E$10003,"&gt;3,4",Inmatning!$E$19:$E$10003,"&lt;=6,4")</f>
        <v>0</v>
      </c>
      <c r="S91" s="12">
        <f>COUNTIFS(Inmatning!$D$19:$D$10003,S$103,Inmatning!$E$19:$E$10003,"&gt;3,4",Inmatning!$E$19:$E$10003,"&lt;=6,4")</f>
        <v>0</v>
      </c>
      <c r="T91" s="12">
        <f>COUNTIFS(Inmatning!$D$19:$D$10003,T$103,Inmatning!$E$19:$E$10003,"&gt;3,4",Inmatning!$E$19:$E$10003,"&lt;=6,4")</f>
        <v>0</v>
      </c>
      <c r="U91" s="12">
        <f>COUNTIFS(Inmatning!$D$19:$D$10003,U$103,Inmatning!$E$19:$E$10003,"&gt;3,4",Inmatning!$E$19:$E$10003,"&lt;=6,4")</f>
        <v>0</v>
      </c>
      <c r="V91" s="12">
        <f>COUNTIFS(Inmatning!$D$19:$D$10003,V$103,Inmatning!$E$19:$E$10003,"&gt;3,4",Inmatning!$E$19:$E$10003,"&lt;=6,4")</f>
        <v>0</v>
      </c>
    </row>
    <row r="92" spans="1:23" x14ac:dyDescent="0.35">
      <c r="A92" s="66" t="s">
        <v>26</v>
      </c>
      <c r="B92" s="67"/>
      <c r="C92" s="67"/>
      <c r="D92" s="68"/>
      <c r="E92" s="12">
        <f>COUNTIFS(Inmatning!$D$19:$D$10003,E$103,Inmatning!$E$19:$E$10003,"&gt;6,4",Inmatning!$E$19:$E$10003,"&lt;=11,4")</f>
        <v>0</v>
      </c>
      <c r="F92" s="12">
        <f>COUNTIFS(Inmatning!$D$19:$D$10003,F$103,Inmatning!$E$19:$E$10003,"&gt;6,4",Inmatning!$E$19:$E$10003,"&lt;=11,4")</f>
        <v>0</v>
      </c>
      <c r="G92" s="12">
        <f>COUNTIFS(Inmatning!$D$19:$D$10003,G$103,Inmatning!$E$19:$E$10003,"&gt;6,4",Inmatning!$E$19:$E$10003,"&lt;=11,4")</f>
        <v>0</v>
      </c>
      <c r="H92" s="12">
        <f>COUNTIFS(Inmatning!$D$19:$D$10003,H$103,Inmatning!$E$19:$E$10003,"&gt;6,4",Inmatning!$E$19:$E$10003,"&lt;=11,4")</f>
        <v>0</v>
      </c>
      <c r="I92" s="12">
        <f>COUNTIFS(Inmatning!$D$19:$D$10003,I$103,Inmatning!$E$19:$E$10003,"&gt;6,4",Inmatning!$E$19:$E$10003,"&lt;=11,4")</f>
        <v>0</v>
      </c>
      <c r="J92" s="12">
        <f>COUNTIFS(Inmatning!$D$19:$D$10003,J$103,Inmatning!$E$19:$E$10003,"&gt;6,4",Inmatning!$E$19:$E$10003,"&lt;=11,4")</f>
        <v>0</v>
      </c>
      <c r="K92" s="12">
        <f>COUNTIFS(Inmatning!$D$19:$D$10003,K$103,Inmatning!$E$19:$E$10003,"&gt;6,4",Inmatning!$E$19:$E$10003,"&lt;=11,4")</f>
        <v>0</v>
      </c>
      <c r="L92" s="12">
        <f>COUNTIFS(Inmatning!$D$19:$D$10003,L$103,Inmatning!$E$19:$E$10003,"&gt;6,4",Inmatning!$E$19:$E$10003,"&lt;=11,4")</f>
        <v>0</v>
      </c>
      <c r="M92" s="12">
        <f>COUNTIFS(Inmatning!$D$19:$D$10003,M$103,Inmatning!$E$19:$E$10003,"&gt;6,4",Inmatning!$E$19:$E$10003,"&lt;=11,4")</f>
        <v>0</v>
      </c>
      <c r="N92" s="12">
        <f>COUNTIFS(Inmatning!$D$19:$D$10003,N$103,Inmatning!$E$19:$E$10003,"&gt;6,4",Inmatning!$E$19:$E$10003,"&lt;=11,4")</f>
        <v>0</v>
      </c>
      <c r="O92" s="12">
        <f>COUNTIFS(Inmatning!$D$19:$D$10003,O$103,Inmatning!$E$19:$E$10003,"&gt;6,4",Inmatning!$E$19:$E$10003,"&lt;=11,4")</f>
        <v>0</v>
      </c>
      <c r="P92" s="12">
        <f>COUNTIFS(Inmatning!$D$19:$D$10003,P$103,Inmatning!$E$19:$E$10003,"&gt;6,4",Inmatning!$E$19:$E$10003,"&lt;=11,4")</f>
        <v>0</v>
      </c>
      <c r="Q92" s="12">
        <f>COUNTIFS(Inmatning!$D$19:$D$10003,Q$103,Inmatning!$E$19:$E$10003,"&gt;6,4",Inmatning!$E$19:$E$10003,"&lt;=11,4")</f>
        <v>0</v>
      </c>
      <c r="R92" s="12">
        <f>COUNTIFS(Inmatning!$D$19:$D$10003,R$103,Inmatning!$E$19:$E$10003,"&gt;6,4",Inmatning!$E$19:$E$10003,"&lt;=11,4")</f>
        <v>0</v>
      </c>
      <c r="S92" s="12">
        <f>COUNTIFS(Inmatning!$D$19:$D$10003,S$103,Inmatning!$E$19:$E$10003,"&gt;6,4",Inmatning!$E$19:$E$10003,"&lt;=11,4")</f>
        <v>0</v>
      </c>
      <c r="T92" s="12">
        <f>COUNTIFS(Inmatning!$D$19:$D$10003,T$103,Inmatning!$E$19:$E$10003,"&gt;6,4",Inmatning!$E$19:$E$10003,"&lt;=11,4")</f>
        <v>0</v>
      </c>
      <c r="U92" s="12">
        <f>COUNTIFS(Inmatning!$D$19:$D$10003,U$103,Inmatning!$E$19:$E$10003,"&gt;6,4",Inmatning!$E$19:$E$10003,"&lt;=11,4")</f>
        <v>0</v>
      </c>
      <c r="V92" s="12">
        <f>COUNTIFS(Inmatning!$D$19:$D$10003,V$103,Inmatning!$E$19:$E$10003,"&gt;6,4",Inmatning!$E$19:$E$10003,"&lt;=11,4")</f>
        <v>0</v>
      </c>
    </row>
    <row r="93" spans="1:23" x14ac:dyDescent="0.35">
      <c r="A93" s="66" t="s">
        <v>27</v>
      </c>
      <c r="B93" s="67"/>
      <c r="C93" s="67"/>
      <c r="D93" s="68"/>
      <c r="E93" s="12">
        <f>COUNTIFS(Inmatning!$D$19:$D$10003,E$103,Inmatning!$E$19:$E$10003,"&gt;11,4",Inmatning!$E$19:$E$10003,"&lt;=16,4")</f>
        <v>0</v>
      </c>
      <c r="F93" s="12">
        <f>COUNTIFS(Inmatning!$D$19:$D$10003,F$103,Inmatning!$E$19:$E$10003,"&gt;11,4",Inmatning!$E$19:$E$10003,"&lt;=16,4")</f>
        <v>0</v>
      </c>
      <c r="G93" s="12">
        <f>COUNTIFS(Inmatning!$D$19:$D$10003,G$103,Inmatning!$E$19:$E$10003,"&gt;11,4",Inmatning!$E$19:$E$10003,"&lt;=16,4")</f>
        <v>0</v>
      </c>
      <c r="H93" s="12">
        <f>COUNTIFS(Inmatning!$D$19:$D$10003,H$103,Inmatning!$E$19:$E$10003,"&gt;11,4",Inmatning!$E$19:$E$10003,"&lt;=16,4")</f>
        <v>0</v>
      </c>
      <c r="I93" s="12">
        <f>COUNTIFS(Inmatning!$D$19:$D$10003,I$103,Inmatning!$E$19:$E$10003,"&gt;11,4",Inmatning!$E$19:$E$10003,"&lt;=16,4")</f>
        <v>0</v>
      </c>
      <c r="J93" s="12">
        <f>COUNTIFS(Inmatning!$D$19:$D$10003,J$103,Inmatning!$E$19:$E$10003,"&gt;11,4",Inmatning!$E$19:$E$10003,"&lt;=16,4")</f>
        <v>0</v>
      </c>
      <c r="K93" s="12">
        <f>COUNTIFS(Inmatning!$D$19:$D$10003,K$103,Inmatning!$E$19:$E$10003,"&gt;11,4",Inmatning!$E$19:$E$10003,"&lt;=16,4")</f>
        <v>0</v>
      </c>
      <c r="L93" s="12">
        <f>COUNTIFS(Inmatning!$D$19:$D$10003,L$103,Inmatning!$E$19:$E$10003,"&gt;11,4",Inmatning!$E$19:$E$10003,"&lt;=16,4")</f>
        <v>0</v>
      </c>
      <c r="M93" s="12">
        <f>COUNTIFS(Inmatning!$D$19:$D$10003,M$103,Inmatning!$E$19:$E$10003,"&gt;11,4",Inmatning!$E$19:$E$10003,"&lt;=16,4")</f>
        <v>0</v>
      </c>
      <c r="N93" s="12">
        <f>COUNTIFS(Inmatning!$D$19:$D$10003,N$103,Inmatning!$E$19:$E$10003,"&gt;11,4",Inmatning!$E$19:$E$10003,"&lt;=16,4")</f>
        <v>0</v>
      </c>
      <c r="O93" s="12">
        <f>COUNTIFS(Inmatning!$D$19:$D$10003,O$103,Inmatning!$E$19:$E$10003,"&gt;11,4",Inmatning!$E$19:$E$10003,"&lt;=16,4")</f>
        <v>0</v>
      </c>
      <c r="P93" s="12">
        <f>COUNTIFS(Inmatning!$D$19:$D$10003,P$103,Inmatning!$E$19:$E$10003,"&gt;11,4",Inmatning!$E$19:$E$10003,"&lt;=16,4")</f>
        <v>0</v>
      </c>
      <c r="Q93" s="12">
        <f>COUNTIFS(Inmatning!$D$19:$D$10003,Q$103,Inmatning!$E$19:$E$10003,"&gt;11,4",Inmatning!$E$19:$E$10003,"&lt;=16,4")</f>
        <v>0</v>
      </c>
      <c r="R93" s="12">
        <f>COUNTIFS(Inmatning!$D$19:$D$10003,R$103,Inmatning!$E$19:$E$10003,"&gt;11,4",Inmatning!$E$19:$E$10003,"&lt;=16,4")</f>
        <v>0</v>
      </c>
      <c r="S93" s="12">
        <f>COUNTIFS(Inmatning!$D$19:$D$10003,S$103,Inmatning!$E$19:$E$10003,"&gt;11,4",Inmatning!$E$19:$E$10003,"&lt;=16,4")</f>
        <v>0</v>
      </c>
      <c r="T93" s="12">
        <f>COUNTIFS(Inmatning!$D$19:$D$10003,T$103,Inmatning!$E$19:$E$10003,"&gt;11,4",Inmatning!$E$19:$E$10003,"&lt;=16,4")</f>
        <v>0</v>
      </c>
      <c r="U93" s="12">
        <f>COUNTIFS(Inmatning!$D$19:$D$10003,U$103,Inmatning!$E$19:$E$10003,"&gt;11,4",Inmatning!$E$19:$E$10003,"&lt;=16,4")</f>
        <v>0</v>
      </c>
      <c r="V93" s="12">
        <f>COUNTIFS(Inmatning!$D$19:$D$10003,V$103,Inmatning!$E$19:$E$10003,"&gt;11,4",Inmatning!$E$19:$E$10003,"&lt;=16,4")</f>
        <v>0</v>
      </c>
    </row>
    <row r="94" spans="1:23" x14ac:dyDescent="0.35">
      <c r="A94" s="66" t="s">
        <v>28</v>
      </c>
      <c r="B94" s="67"/>
      <c r="C94" s="67"/>
      <c r="D94" s="68"/>
      <c r="E94" s="12">
        <f>COUNTIFS(Inmatning!$D$19:$D$10003,E$103,Inmatning!$E$19:$E$10003,"&gt;16,4",Inmatning!$E$19:$E$10003,"&lt;=21,4")</f>
        <v>0</v>
      </c>
      <c r="F94" s="12">
        <f>COUNTIFS(Inmatning!$D$19:$D$10003,F$103,Inmatning!$E$19:$E$10003,"&gt;16,4",Inmatning!$E$19:$E$10003,"&lt;=21,4")</f>
        <v>0</v>
      </c>
      <c r="G94" s="12">
        <f>COUNTIFS(Inmatning!$D$19:$D$10003,G$103,Inmatning!$E$19:$E$10003,"&gt;16,4",Inmatning!$E$19:$E$10003,"&lt;=21,4")</f>
        <v>0</v>
      </c>
      <c r="H94" s="12">
        <f>COUNTIFS(Inmatning!$D$19:$D$10003,H$103,Inmatning!$E$19:$E$10003,"&gt;16,4",Inmatning!$E$19:$E$10003,"&lt;=21,4")</f>
        <v>0</v>
      </c>
      <c r="I94" s="12">
        <f>COUNTIFS(Inmatning!$D$19:$D$10003,I$103,Inmatning!$E$19:$E$10003,"&gt;16,4",Inmatning!$E$19:$E$10003,"&lt;=21,4")</f>
        <v>0</v>
      </c>
      <c r="J94" s="12">
        <f>COUNTIFS(Inmatning!$D$19:$D$10003,J$103,Inmatning!$E$19:$E$10003,"&gt;16,4",Inmatning!$E$19:$E$10003,"&lt;=21,4")</f>
        <v>0</v>
      </c>
      <c r="K94" s="12">
        <f>COUNTIFS(Inmatning!$D$19:$D$10003,K$103,Inmatning!$E$19:$E$10003,"&gt;16,4",Inmatning!$E$19:$E$10003,"&lt;=21,4")</f>
        <v>0</v>
      </c>
      <c r="L94" s="12">
        <f>COUNTIFS(Inmatning!$D$19:$D$10003,L$103,Inmatning!$E$19:$E$10003,"&gt;16,4",Inmatning!$E$19:$E$10003,"&lt;=21,4")</f>
        <v>0</v>
      </c>
      <c r="M94" s="12">
        <f>COUNTIFS(Inmatning!$D$19:$D$10003,M$103,Inmatning!$E$19:$E$10003,"&gt;16,4",Inmatning!$E$19:$E$10003,"&lt;=21,4")</f>
        <v>0</v>
      </c>
      <c r="N94" s="12">
        <f>COUNTIFS(Inmatning!$D$19:$D$10003,N$103,Inmatning!$E$19:$E$10003,"&gt;16,4",Inmatning!$E$19:$E$10003,"&lt;=21,4")</f>
        <v>0</v>
      </c>
      <c r="O94" s="12">
        <f>COUNTIFS(Inmatning!$D$19:$D$10003,O$103,Inmatning!$E$19:$E$10003,"&gt;16,4",Inmatning!$E$19:$E$10003,"&lt;=21,4")</f>
        <v>0</v>
      </c>
      <c r="P94" s="12">
        <f>COUNTIFS(Inmatning!$D$19:$D$10003,P$103,Inmatning!$E$19:$E$10003,"&gt;16,4",Inmatning!$E$19:$E$10003,"&lt;=21,4")</f>
        <v>0</v>
      </c>
      <c r="Q94" s="13">
        <f>COUNTIFS(Inmatning!$D$19:$D$10003,Q$103,Inmatning!$E$19:$E$10003,"&gt;16,4",Inmatning!$E$19:$E$10003,"&lt;=21,4")</f>
        <v>0</v>
      </c>
      <c r="R94" s="13">
        <f>COUNTIFS(Inmatning!$D$19:$D$10003,R$103,Inmatning!$E$19:$E$10003,"&gt;16,4",Inmatning!$E$19:$E$10003,"&lt;=21,4")</f>
        <v>0</v>
      </c>
      <c r="S94" s="13">
        <f>COUNTIFS(Inmatning!$D$19:$D$10003,S$103,Inmatning!$E$19:$E$10003,"&gt;16,4",Inmatning!$E$19:$E$10003,"&lt;=21,4")</f>
        <v>0</v>
      </c>
      <c r="T94" s="13">
        <f>COUNTIFS(Inmatning!$D$19:$D$10003,T$103,Inmatning!$E$19:$E$10003,"&gt;16,4",Inmatning!$E$19:$E$10003,"&lt;=21,4")</f>
        <v>0</v>
      </c>
      <c r="U94" s="13">
        <f>COUNTIFS(Inmatning!$D$19:$D$10003,U$103,Inmatning!$E$19:$E$10003,"&gt;16,4",Inmatning!$E$19:$E$10003,"&lt;=21,4")</f>
        <v>0</v>
      </c>
      <c r="V94" s="13">
        <f>COUNTIFS(Inmatning!$D$19:$D$10003,V$103,Inmatning!$E$19:$E$10003,"&gt;16,4",Inmatning!$E$19:$E$10003,"&lt;=21,4")</f>
        <v>0</v>
      </c>
    </row>
    <row r="95" spans="1:23" x14ac:dyDescent="0.35">
      <c r="A95" s="66" t="s">
        <v>29</v>
      </c>
      <c r="B95" s="67"/>
      <c r="C95" s="67"/>
      <c r="D95" s="68"/>
      <c r="E95" s="12">
        <f>COUNTIFS(Inmatning!$D$19:$D$10003,E$103,Inmatning!$E$19:$E$10003,"&gt;21,4",Inmatning!$E$19:$E$10003,"&lt;=26,4")</f>
        <v>0</v>
      </c>
      <c r="F95" s="12">
        <f>COUNTIFS(Inmatning!$D$19:$D$10003,F$103,Inmatning!$E$19:$E$10003,"&gt;21,4",Inmatning!$E$19:$E$10003,"&lt;=26,4")</f>
        <v>0</v>
      </c>
      <c r="G95" s="12">
        <f>COUNTIFS(Inmatning!$D$19:$D$10003,G$103,Inmatning!$E$19:$E$10003,"&gt;21,4",Inmatning!$E$19:$E$10003,"&lt;=26,4")</f>
        <v>0</v>
      </c>
      <c r="H95" s="12">
        <f>COUNTIFS(Inmatning!$D$19:$D$10003,H$103,Inmatning!$E$19:$E$10003,"&gt;21,4",Inmatning!$E$19:$E$10003,"&lt;=26,4")</f>
        <v>0</v>
      </c>
      <c r="I95" s="12">
        <f>COUNTIFS(Inmatning!$D$19:$D$10003,I$103,Inmatning!$E$19:$E$10003,"&gt;21,4",Inmatning!$E$19:$E$10003,"&lt;=26,4")</f>
        <v>0</v>
      </c>
      <c r="J95" s="12">
        <f>COUNTIFS(Inmatning!$D$19:$D$10003,J$103,Inmatning!$E$19:$E$10003,"&gt;21,4",Inmatning!$E$19:$E$10003,"&lt;=26,4")</f>
        <v>0</v>
      </c>
      <c r="K95" s="12">
        <f>COUNTIFS(Inmatning!$D$19:$D$10003,K$103,Inmatning!$E$19:$E$10003,"&gt;21,4",Inmatning!$E$19:$E$10003,"&lt;=26,4")</f>
        <v>0</v>
      </c>
      <c r="L95" s="12">
        <f>COUNTIFS(Inmatning!$D$19:$D$10003,L$103,Inmatning!$E$19:$E$10003,"&gt;21,4",Inmatning!$E$19:$E$10003,"&lt;=26,4")</f>
        <v>0</v>
      </c>
      <c r="M95" s="12">
        <f>COUNTIFS(Inmatning!$D$19:$D$10003,M$103,Inmatning!$E$19:$E$10003,"&gt;21,4",Inmatning!$E$19:$E$10003,"&lt;=26,4")</f>
        <v>0</v>
      </c>
      <c r="N95" s="12">
        <f>COUNTIFS(Inmatning!$D$19:$D$10003,N$103,Inmatning!$E$19:$E$10003,"&gt;21,4",Inmatning!$E$19:$E$10003,"&lt;=26,4")</f>
        <v>0</v>
      </c>
      <c r="O95" s="12">
        <f>COUNTIFS(Inmatning!$D$19:$D$10003,O$103,Inmatning!$E$19:$E$10003,"&gt;21,4",Inmatning!$E$19:$E$10003,"&lt;=26,4")</f>
        <v>0</v>
      </c>
      <c r="P95" s="13">
        <f>COUNTIFS(Inmatning!$D$19:$D$10003,P$103,Inmatning!$E$19:$E$10003,"&gt;21,4",Inmatning!$E$19:$E$10003,"&lt;=26,4")</f>
        <v>0</v>
      </c>
      <c r="Q95" s="12">
        <f>COUNTIFS(Inmatning!$D$19:$D$10003,Q$103,Inmatning!$E$19:$E$10003,"&gt;21,4",Inmatning!$E$19:$E$10003,"&lt;=26,4")</f>
        <v>0</v>
      </c>
      <c r="R95" s="12">
        <f>COUNTIFS(Inmatning!$D$19:$D$10003,R$103,Inmatning!$E$19:$E$10003,"&gt;21,4",Inmatning!$E$19:$E$10003,"&lt;=26,4")</f>
        <v>0</v>
      </c>
      <c r="S95" s="12">
        <f>COUNTIFS(Inmatning!$D$19:$D$10003,S$103,Inmatning!$E$19:$E$10003,"&gt;21,4",Inmatning!$E$19:$E$10003,"&lt;=26,4")</f>
        <v>0</v>
      </c>
      <c r="T95" s="12">
        <f>COUNTIFS(Inmatning!$D$19:$D$10003,T$103,Inmatning!$E$19:$E$10003,"&gt;21,4",Inmatning!$E$19:$E$10003,"&lt;=26,4")</f>
        <v>0</v>
      </c>
      <c r="U95" s="12">
        <f>COUNTIFS(Inmatning!$D$19:$D$10003,U$103,Inmatning!$E$19:$E$10003,"&gt;21,4",Inmatning!$E$19:$E$10003,"&lt;=26,4")</f>
        <v>0</v>
      </c>
      <c r="V95" s="12">
        <f>COUNTIFS(Inmatning!$D$19:$D$10003,V$103,Inmatning!$E$19:$E$10003,"&gt;21,4",Inmatning!$E$19:$E$10003,"&lt;=26,4")</f>
        <v>0</v>
      </c>
    </row>
    <row r="96" spans="1:23" x14ac:dyDescent="0.35">
      <c r="A96" s="66" t="s">
        <v>30</v>
      </c>
      <c r="B96" s="67"/>
      <c r="C96" s="67"/>
      <c r="D96" s="68"/>
      <c r="E96" s="12">
        <f>COUNTIFS(Inmatning!$D$19:$D$10003,E$103,Inmatning!$E$19:$E$10003,"&gt;26,4",Inmatning!$E$19:$E$10003,"&lt;=31,4")</f>
        <v>0</v>
      </c>
      <c r="F96" s="12">
        <f>COUNTIFS(Inmatning!$D$19:$D$10003,F$103,Inmatning!$E$19:$E$10003,"&gt;26,4",Inmatning!$E$19:$E$10003,"&lt;=31,4")</f>
        <v>0</v>
      </c>
      <c r="G96" s="12">
        <f>COUNTIFS(Inmatning!$D$19:$D$10003,G$103,Inmatning!$E$19:$E$10003,"&gt;26,4",Inmatning!$E$19:$E$10003,"&lt;=31,4")</f>
        <v>0</v>
      </c>
      <c r="H96" s="12">
        <f>COUNTIFS(Inmatning!$D$19:$D$10003,H$103,Inmatning!$E$19:$E$10003,"&gt;26,4",Inmatning!$E$19:$E$10003,"&lt;=31,4")</f>
        <v>0</v>
      </c>
      <c r="I96" s="12">
        <f>COUNTIFS(Inmatning!$D$19:$D$10003,I$103,Inmatning!$E$19:$E$10003,"&gt;26,4",Inmatning!$E$19:$E$10003,"&lt;=31,4")</f>
        <v>0</v>
      </c>
      <c r="J96" s="12">
        <f>COUNTIFS(Inmatning!$D$19:$D$10003,J$103,Inmatning!$E$19:$E$10003,"&gt;26,4",Inmatning!$E$19:$E$10003,"&lt;=31,4")</f>
        <v>0</v>
      </c>
      <c r="K96" s="12">
        <f>COUNTIFS(Inmatning!$D$19:$D$10003,K$103,Inmatning!$E$19:$E$10003,"&gt;26,4",Inmatning!$E$19:$E$10003,"&lt;=31,4")</f>
        <v>0</v>
      </c>
      <c r="L96" s="12">
        <f>COUNTIFS(Inmatning!$D$19:$D$10003,L$103,Inmatning!$E$19:$E$10003,"&gt;26,4",Inmatning!$E$19:$E$10003,"&lt;=31,4")</f>
        <v>0</v>
      </c>
      <c r="M96" s="12">
        <f>COUNTIFS(Inmatning!$D$19:$D$10003,M$103,Inmatning!$E$19:$E$10003,"&gt;26,4",Inmatning!$E$19:$E$10003,"&lt;=31,4")</f>
        <v>0</v>
      </c>
      <c r="N96" s="12">
        <f>COUNTIFS(Inmatning!$D$19:$D$10003,N$103,Inmatning!$E$19:$E$10003,"&gt;26,4",Inmatning!$E$19:$E$10003,"&lt;=31,4")</f>
        <v>0</v>
      </c>
      <c r="O96" s="13">
        <f>COUNTIFS(Inmatning!$D$19:$D$10003,O$103,Inmatning!$E$19:$E$10003,"&gt;26,4",Inmatning!$E$19:$E$10003,"&lt;=31,4")</f>
        <v>0</v>
      </c>
      <c r="P96" s="12">
        <f>COUNTIFS(Inmatning!$D$19:$D$10003,P$103,Inmatning!$E$19:$E$10003,"&gt;26,4",Inmatning!$E$19:$E$10003,"&lt;=31,4")</f>
        <v>0</v>
      </c>
      <c r="Q96" s="12">
        <f>COUNTIFS(Inmatning!$D$19:$D$10003,Q$103,Inmatning!$E$19:$E$10003,"&gt;26,4",Inmatning!$E$19:$E$10003,"&lt;=31,4")</f>
        <v>0</v>
      </c>
      <c r="R96" s="12">
        <f>COUNTIFS(Inmatning!$D$19:$D$10003,R$103,Inmatning!$E$19:$E$10003,"&gt;26,4",Inmatning!$E$19:$E$10003,"&lt;=31,4")</f>
        <v>0</v>
      </c>
      <c r="S96" s="12">
        <f>COUNTIFS(Inmatning!$D$19:$D$10003,S$103,Inmatning!$E$19:$E$10003,"&gt;26,4",Inmatning!$E$19:$E$10003,"&lt;=31,4")</f>
        <v>0</v>
      </c>
      <c r="T96" s="12">
        <f>COUNTIFS(Inmatning!$D$19:$D$10003,T$103,Inmatning!$E$19:$E$10003,"&gt;26,4",Inmatning!$E$19:$E$10003,"&lt;=31,4")</f>
        <v>0</v>
      </c>
      <c r="U96" s="12">
        <f>COUNTIFS(Inmatning!$D$19:$D$10003,U$103,Inmatning!$E$19:$E$10003,"&gt;26,4",Inmatning!$E$19:$E$10003,"&lt;=31,4")</f>
        <v>0</v>
      </c>
      <c r="V96" s="12">
        <f>COUNTIFS(Inmatning!$D$19:$D$10003,V$103,Inmatning!$E$19:$E$10003,"&gt;26,4",Inmatning!$E$19:$E$10003,"&lt;=31,4")</f>
        <v>0</v>
      </c>
    </row>
    <row r="97" spans="1:22" x14ac:dyDescent="0.35">
      <c r="A97" s="66" t="s">
        <v>31</v>
      </c>
      <c r="B97" s="67"/>
      <c r="C97" s="67"/>
      <c r="D97" s="68"/>
      <c r="E97" s="12">
        <f>COUNTIFS(Inmatning!$D$19:$D$10003,E$103,Inmatning!$E$19:$E$10003,"&gt;31,4",Inmatning!$E$19:$E$10003,"&lt;=36,4")</f>
        <v>0</v>
      </c>
      <c r="F97" s="12">
        <f>COUNTIFS(Inmatning!$D$19:$D$10003,F$103,Inmatning!$E$19:$E$10003,"&gt;31,4",Inmatning!$E$19:$E$10003,"&lt;=36,4")</f>
        <v>0</v>
      </c>
      <c r="G97" s="12">
        <f>COUNTIFS(Inmatning!$D$19:$D$10003,G$103,Inmatning!$E$19:$E$10003,"&gt;31,4",Inmatning!$E$19:$E$10003,"&lt;=36,4")</f>
        <v>0</v>
      </c>
      <c r="H97" s="12">
        <f>COUNTIFS(Inmatning!$D$19:$D$10003,H$103,Inmatning!$E$19:$E$10003,"&gt;31,4",Inmatning!$E$19:$E$10003,"&lt;=36,4")</f>
        <v>0</v>
      </c>
      <c r="I97" s="12">
        <f>COUNTIFS(Inmatning!$D$19:$D$10003,I$103,Inmatning!$E$19:$E$10003,"&gt;31,4",Inmatning!$E$19:$E$10003,"&lt;=36,4")</f>
        <v>0</v>
      </c>
      <c r="J97" s="12">
        <f>COUNTIFS(Inmatning!$D$19:$D$10003,J$103,Inmatning!$E$19:$E$10003,"&gt;31,4",Inmatning!$E$19:$E$10003,"&lt;=36,4")</f>
        <v>0</v>
      </c>
      <c r="K97" s="12">
        <f>COUNTIFS(Inmatning!$D$19:$D$10003,K$103,Inmatning!$E$19:$E$10003,"&gt;31,4",Inmatning!$E$19:$E$10003,"&lt;=36,4")</f>
        <v>0</v>
      </c>
      <c r="L97" s="12">
        <f>COUNTIFS(Inmatning!$D$19:$D$10003,L$103,Inmatning!$E$19:$E$10003,"&gt;31,4",Inmatning!$E$19:$E$10003,"&lt;=36,4")</f>
        <v>0</v>
      </c>
      <c r="M97" s="12">
        <f>COUNTIFS(Inmatning!$D$19:$D$10003,M$103,Inmatning!$E$19:$E$10003,"&gt;31,4",Inmatning!$E$19:$E$10003,"&lt;=36,4")</f>
        <v>0</v>
      </c>
      <c r="N97" s="13">
        <f>COUNTIFS(Inmatning!$D$19:$D$10003,N$103,Inmatning!$E$19:$E$10003,"&gt;31,4",Inmatning!$E$19:$E$10003,"&lt;=36,4")</f>
        <v>0</v>
      </c>
      <c r="O97" s="12">
        <f>COUNTIFS(Inmatning!$D$19:$D$10003,O$103,Inmatning!$E$19:$E$10003,"&gt;31,4",Inmatning!$E$19:$E$10003,"&lt;=36,4")</f>
        <v>0</v>
      </c>
      <c r="P97" s="12">
        <f>COUNTIFS(Inmatning!$D$19:$D$10003,P$103,Inmatning!$E$19:$E$10003,"&gt;31,4",Inmatning!$E$19:$E$10003,"&lt;=36,4")</f>
        <v>0</v>
      </c>
      <c r="Q97" s="12">
        <f>COUNTIFS(Inmatning!$D$19:$D$10003,Q$103,Inmatning!$E$19:$E$10003,"&gt;31,4",Inmatning!$E$19:$E$10003,"&lt;=36,4")</f>
        <v>0</v>
      </c>
      <c r="R97" s="12">
        <f>COUNTIFS(Inmatning!$D$19:$D$10003,R$103,Inmatning!$E$19:$E$10003,"&gt;31,4",Inmatning!$E$19:$E$10003,"&lt;=36,4")</f>
        <v>0</v>
      </c>
      <c r="S97" s="12">
        <f>COUNTIFS(Inmatning!$D$19:$D$10003,S$103,Inmatning!$E$19:$E$10003,"&gt;31,4",Inmatning!$E$19:$E$10003,"&lt;=36,4")</f>
        <v>0</v>
      </c>
      <c r="T97" s="12">
        <f>COUNTIFS(Inmatning!$D$19:$D$10003,T$103,Inmatning!$E$19:$E$10003,"&gt;31,4",Inmatning!$E$19:$E$10003,"&lt;=36,4")</f>
        <v>0</v>
      </c>
      <c r="U97" s="12">
        <f>COUNTIFS(Inmatning!$D$19:$D$10003,U$103,Inmatning!$E$19:$E$10003,"&gt;31,4",Inmatning!$E$19:$E$10003,"&lt;=36,4")</f>
        <v>0</v>
      </c>
      <c r="V97" s="12">
        <f>COUNTIFS(Inmatning!$D$19:$D$10003,V$103,Inmatning!$E$19:$E$10003,"&gt;31,4",Inmatning!$E$19:$E$10003,"&lt;=36,4")</f>
        <v>0</v>
      </c>
    </row>
    <row r="98" spans="1:22" x14ac:dyDescent="0.35">
      <c r="A98" s="66" t="s">
        <v>32</v>
      </c>
      <c r="B98" s="67"/>
      <c r="C98" s="67"/>
      <c r="D98" s="68"/>
      <c r="E98" s="12">
        <f>COUNTIFS(Inmatning!$D$19:$D$10003,E$103,Inmatning!$E$19:$E$10003,"&gt;36,4",Inmatning!$E$19:$E$10003,"&lt;=54")</f>
        <v>0</v>
      </c>
      <c r="F98" s="12">
        <f>COUNTIFS(Inmatning!$D$19:$D$10003,F$103,Inmatning!$E$19:$E$10003,"&gt;36,4",Inmatning!$E$19:$E$10003,"&lt;=54")</f>
        <v>0</v>
      </c>
      <c r="G98" s="12">
        <f>COUNTIFS(Inmatning!$D$19:$D$10003,G$103,Inmatning!$E$19:$E$10003,"&gt;36,4",Inmatning!$E$19:$E$10003,"&lt;=54")</f>
        <v>0</v>
      </c>
      <c r="H98" s="12">
        <f>COUNTIFS(Inmatning!$D$19:$D$10003,H$103,Inmatning!$E$19:$E$10003,"&gt;36,4",Inmatning!$E$19:$E$10003,"&lt;=54")</f>
        <v>0</v>
      </c>
      <c r="I98" s="12">
        <f>COUNTIFS(Inmatning!$D$19:$D$10003,I$103,Inmatning!$E$19:$E$10003,"&gt;36,4",Inmatning!$E$19:$E$10003,"&lt;=54")</f>
        <v>0</v>
      </c>
      <c r="J98" s="12">
        <f>COUNTIFS(Inmatning!$D$19:$D$10003,J$103,Inmatning!$E$19:$E$10003,"&gt;36,4",Inmatning!$E$19:$E$10003,"&lt;=54")</f>
        <v>0</v>
      </c>
      <c r="K98" s="12">
        <f>COUNTIFS(Inmatning!$D$19:$D$10003,K$103,Inmatning!$E$19:$E$10003,"&gt;36,4",Inmatning!$E$19:$E$10003,"&lt;=54")</f>
        <v>0</v>
      </c>
      <c r="L98" s="13">
        <f>COUNTIFS(Inmatning!$D$19:$D$10003,L$103,Inmatning!$E$19:$E$10003,"&gt;36,4",Inmatning!$E$19:$E$10003,"&lt;=54")</f>
        <v>0</v>
      </c>
      <c r="M98" s="13">
        <f>COUNTIFS(Inmatning!$D$19:$D$10003,M$103,Inmatning!$E$19:$E$10003,"&gt;36,4",Inmatning!$E$19:$E$10003,"&lt;=54")</f>
        <v>0</v>
      </c>
      <c r="N98" s="12">
        <f>COUNTIFS(Inmatning!$D$19:$D$10003,N$103,Inmatning!$E$19:$E$10003,"&gt;36,4",Inmatning!$E$19:$E$10003,"&lt;=54")</f>
        <v>0</v>
      </c>
      <c r="O98" s="12">
        <f>COUNTIFS(Inmatning!$D$19:$D$10003,O$103,Inmatning!$E$19:$E$10003,"&gt;36,4",Inmatning!$E$19:$E$10003,"&lt;=54")</f>
        <v>0</v>
      </c>
      <c r="P98" s="12">
        <f>COUNTIFS(Inmatning!$D$19:$D$10003,P$103,Inmatning!$E$19:$E$10003,"&gt;36,4",Inmatning!$E$19:$E$10003,"&lt;=54")</f>
        <v>0</v>
      </c>
      <c r="Q98" s="12">
        <f>COUNTIFS(Inmatning!$D$19:$D$10003,Q$103,Inmatning!$E$19:$E$10003,"&gt;36,4",Inmatning!$E$19:$E$10003,"&lt;=54")</f>
        <v>0</v>
      </c>
      <c r="R98" s="12">
        <f>COUNTIFS(Inmatning!$D$19:$D$10003,R$103,Inmatning!$E$19:$E$10003,"&gt;36,4",Inmatning!$E$19:$E$10003,"&lt;=54")</f>
        <v>0</v>
      </c>
      <c r="S98" s="12">
        <f>COUNTIFS(Inmatning!$D$19:$D$10003,S$103,Inmatning!$E$19:$E$10003,"&gt;36,4",Inmatning!$E$19:$E$10003,"&lt;=54")</f>
        <v>0</v>
      </c>
      <c r="T98" s="12">
        <f>COUNTIFS(Inmatning!$D$19:$D$10003,T$103,Inmatning!$E$19:$E$10003,"&gt;36,4",Inmatning!$E$19:$E$10003,"&lt;=54")</f>
        <v>0</v>
      </c>
      <c r="U98" s="12">
        <f>COUNTIFS(Inmatning!$D$19:$D$10003,U$103,Inmatning!$E$19:$E$10003,"&gt;36,4",Inmatning!$E$19:$E$10003,"&lt;=54")</f>
        <v>0</v>
      </c>
      <c r="V98" s="12">
        <f>COUNTIFS(Inmatning!$D$19:$D$10003,V$103,Inmatning!$E$19:$E$10003,"&gt;36,4",Inmatning!$E$19:$E$10003,"&lt;=54")</f>
        <v>0</v>
      </c>
    </row>
    <row r="99" spans="1:22" x14ac:dyDescent="0.35">
      <c r="A99" s="66" t="s">
        <v>33</v>
      </c>
      <c r="B99" s="67"/>
      <c r="C99" s="67"/>
      <c r="D99" s="68"/>
      <c r="E99" s="12">
        <f>COUNTIFS(Inmatning!$D$19:$D$10003,E$103,Inmatning!$E$19:$E$10003,"100b")</f>
        <v>0</v>
      </c>
      <c r="F99" s="12">
        <f>COUNTIFS(Inmatning!$D$19:$D$10003,F$103,Inmatning!$E$19:$E$10003,"100b")</f>
        <v>0</v>
      </c>
      <c r="G99" s="12">
        <f>COUNTIFS(Inmatning!$D$19:$D$10003,G$103,Inmatning!$E$19:$E$10003,"100b")</f>
        <v>0</v>
      </c>
      <c r="H99" s="12">
        <f>COUNTIFS(Inmatning!$D$19:$D$10003,H$103,Inmatning!$E$19:$E$10003,"100b")</f>
        <v>0</v>
      </c>
      <c r="I99" s="12">
        <f>COUNTIFS(Inmatning!$D$19:$D$10003,I$103,Inmatning!$E$19:$E$10003,"100b")</f>
        <v>0</v>
      </c>
      <c r="J99" s="13">
        <f>COUNTIFS(Inmatning!$D$19:$D$10003,J$103,Inmatning!$E$19:$E$10003,"100b")</f>
        <v>0</v>
      </c>
      <c r="K99" s="13">
        <f>COUNTIFS(Inmatning!$D$19:$D$10003,K$103,Inmatning!$E$19:$E$10003,"100b")</f>
        <v>0</v>
      </c>
      <c r="L99" s="12">
        <f>COUNTIFS(Inmatning!$D$19:$D$10003,L$103,Inmatning!$E$19:$E$10003,"100b")</f>
        <v>0</v>
      </c>
      <c r="M99" s="12">
        <f>COUNTIFS(Inmatning!$D$19:$D$10003,M$103,Inmatning!$E$19:$E$10003,"100b")</f>
        <v>0</v>
      </c>
      <c r="N99" s="12">
        <f>COUNTIFS(Inmatning!$D$19:$D$10003,N$103,Inmatning!$E$19:$E$10003,"100b")</f>
        <v>0</v>
      </c>
      <c r="O99" s="12">
        <f>COUNTIFS(Inmatning!$D$19:$D$10003,O$103,Inmatning!$E$19:$E$10003,"100b")</f>
        <v>0</v>
      </c>
      <c r="P99" s="12">
        <f>COUNTIFS(Inmatning!$D$19:$D$10003,P$103,Inmatning!$E$19:$E$10003,"100b")</f>
        <v>0</v>
      </c>
      <c r="Q99" s="12">
        <f>COUNTIFS(Inmatning!$D$19:$D$10003,Q$103,Inmatning!$E$19:$E$10003,"100b")</f>
        <v>0</v>
      </c>
      <c r="R99" s="12">
        <f>COUNTIFS(Inmatning!$D$19:$D$10003,R$103,Inmatning!$E$19:$E$10003,"100b")</f>
        <v>0</v>
      </c>
      <c r="S99" s="12">
        <f>COUNTIFS(Inmatning!$D$19:$D$10003,S$103,Inmatning!$E$19:$E$10003,"100b")</f>
        <v>0</v>
      </c>
      <c r="T99" s="12">
        <f>COUNTIFS(Inmatning!$D$19:$D$10003,T$103,Inmatning!$E$19:$E$10003,"100b")</f>
        <v>0</v>
      </c>
      <c r="U99" s="12">
        <f>COUNTIFS(Inmatning!$D$19:$D$10003,U$103,Inmatning!$E$19:$E$10003,"100b")</f>
        <v>0</v>
      </c>
      <c r="V99" s="12">
        <f>COUNTIFS(Inmatning!$D$19:$D$10003,V$103,Inmatning!$E$19:$E$10003,"100b")</f>
        <v>0</v>
      </c>
    </row>
    <row r="100" spans="1:22" x14ac:dyDescent="0.35">
      <c r="A100" s="66" t="s">
        <v>34</v>
      </c>
      <c r="B100" s="67"/>
      <c r="C100" s="67"/>
      <c r="D100" s="68"/>
      <c r="E100" s="12">
        <f>COUNTIFS(Inmatning!$D$19:$D$10003,E$103,Inmatning!$E$19:$E$10003,"50b")</f>
        <v>0</v>
      </c>
      <c r="F100" s="12">
        <f>COUNTIFS(Inmatning!$D$19:$D$10003,F$103,Inmatning!$E$19:$E$10003,"50b")</f>
        <v>0</v>
      </c>
      <c r="G100" s="12">
        <f>COUNTIFS(Inmatning!$D$19:$D$10003,G$103,Inmatning!$E$19:$E$10003,"50b")</f>
        <v>0</v>
      </c>
      <c r="H100" s="13">
        <f>COUNTIFS(Inmatning!$D$19:$D$10003,H$103,Inmatning!$E$19:$E$10003,"50b")</f>
        <v>0</v>
      </c>
      <c r="I100" s="13">
        <f>COUNTIFS(Inmatning!$D$19:$D$10003,I$103,Inmatning!$E$19:$E$10003,"50b")</f>
        <v>0</v>
      </c>
      <c r="J100" s="12">
        <f>COUNTIFS(Inmatning!$D$19:$D$10003,J$103,Inmatning!$E$19:$E$10003,"50b")</f>
        <v>0</v>
      </c>
      <c r="K100" s="12">
        <f>COUNTIFS(Inmatning!$D$19:$D$10003,K$103,Inmatning!$E$19:$E$10003,"50b")</f>
        <v>0</v>
      </c>
      <c r="L100" s="12">
        <f>COUNTIFS(Inmatning!$D$19:$D$10003,L$103,Inmatning!$E$19:$E$10003,"50b")</f>
        <v>0</v>
      </c>
      <c r="M100" s="12">
        <f>COUNTIFS(Inmatning!$D$19:$D$10003,M$103,Inmatning!$E$19:$E$10003,"50b")</f>
        <v>0</v>
      </c>
      <c r="N100" s="12">
        <f>COUNTIFS(Inmatning!$D$19:$D$10003,N$103,Inmatning!$E$19:$E$10003,"50b")</f>
        <v>0</v>
      </c>
      <c r="O100" s="12">
        <f>COUNTIFS(Inmatning!$D$19:$D$10003,O$103,Inmatning!$E$19:$E$10003,"50b")</f>
        <v>0</v>
      </c>
      <c r="P100" s="12">
        <f>COUNTIFS(Inmatning!$D$19:$D$10003,P$103,Inmatning!$E$19:$E$10003,"50b")</f>
        <v>0</v>
      </c>
      <c r="Q100" s="12">
        <f>COUNTIFS(Inmatning!$D$19:$D$10003,Q$103,Inmatning!$E$19:$E$10003,"50b")</f>
        <v>0</v>
      </c>
      <c r="R100" s="12">
        <f>COUNTIFS(Inmatning!$D$19:$D$10003,R$103,Inmatning!$E$19:$E$10003,"50b")</f>
        <v>0</v>
      </c>
      <c r="S100" s="12">
        <f>COUNTIFS(Inmatning!$D$19:$D$10003,S$103,Inmatning!$E$19:$E$10003,"50b")</f>
        <v>0</v>
      </c>
      <c r="T100" s="12">
        <f>COUNTIFS(Inmatning!$D$19:$D$10003,T$103,Inmatning!$E$19:$E$10003,"50b")</f>
        <v>0</v>
      </c>
      <c r="U100" s="12">
        <f>COUNTIFS(Inmatning!$D$19:$D$10003,U$103,Inmatning!$E$19:$E$10003,"50b")</f>
        <v>0</v>
      </c>
      <c r="V100" s="12">
        <f>COUNTIFS(Inmatning!$D$19:$D$10003,V$103,Inmatning!$E$19:$E$10003,"50b")</f>
        <v>0</v>
      </c>
    </row>
    <row r="101" spans="1:22" x14ac:dyDescent="0.35">
      <c r="A101" s="66" t="s">
        <v>35</v>
      </c>
      <c r="B101" s="67"/>
      <c r="C101" s="67"/>
      <c r="D101" s="68"/>
      <c r="E101" s="12">
        <f>COUNTIFS(Inmatning!$D$19:$D$10003,E$103,Inmatning!$E$19:$E$10003,"30b")</f>
        <v>0</v>
      </c>
      <c r="F101" s="13">
        <f>COUNTIFS(Inmatning!$D$19:$D$10003,F$103,Inmatning!$E$19:$E$10003,"30b")</f>
        <v>0</v>
      </c>
      <c r="G101" s="13">
        <f>COUNTIFS(Inmatning!$D$19:$D$10003,G$103,Inmatning!$E$19:$E$10003,"30b")</f>
        <v>0</v>
      </c>
      <c r="H101" s="12">
        <f>COUNTIFS(Inmatning!$D$19:$D$10003,H$103,Inmatning!$E$19:$E$10003,"30b")</f>
        <v>0</v>
      </c>
      <c r="I101" s="12">
        <f>COUNTIFS(Inmatning!$D$19:$D$10003,I$103,Inmatning!$E$19:$E$10003,"30b")</f>
        <v>0</v>
      </c>
      <c r="J101" s="12">
        <f>COUNTIFS(Inmatning!$D$19:$D$10003,J$103,Inmatning!$E$19:$E$10003,"30b")</f>
        <v>0</v>
      </c>
      <c r="K101" s="12">
        <f>COUNTIFS(Inmatning!$D$19:$D$10003,K$103,Inmatning!$E$19:$E$10003,"30b")</f>
        <v>0</v>
      </c>
      <c r="L101" s="12">
        <f>COUNTIFS(Inmatning!$D$19:$D$10003,L$103,Inmatning!$E$19:$E$10003,"30b")</f>
        <v>0</v>
      </c>
      <c r="M101" s="12">
        <f>COUNTIFS(Inmatning!$D$19:$D$10003,M$103,Inmatning!$E$19:$E$10003,"30b")</f>
        <v>0</v>
      </c>
      <c r="N101" s="12">
        <f>COUNTIFS(Inmatning!$D$19:$D$10003,N$103,Inmatning!$E$19:$E$10003,"30b")</f>
        <v>0</v>
      </c>
      <c r="O101" s="12">
        <f>COUNTIFS(Inmatning!$D$19:$D$10003,O$103,Inmatning!$E$19:$E$10003,"30b")</f>
        <v>0</v>
      </c>
      <c r="P101" s="12">
        <f>COUNTIFS(Inmatning!$D$19:$D$10003,P$103,Inmatning!$E$19:$E$10003,"30b")</f>
        <v>0</v>
      </c>
      <c r="Q101" s="12">
        <f>COUNTIFS(Inmatning!$D$19:$D$10003,Q$103,Inmatning!$E$19:$E$10003,"30b")</f>
        <v>0</v>
      </c>
      <c r="R101" s="12">
        <f>COUNTIFS(Inmatning!$D$19:$D$10003,R$103,Inmatning!$E$19:$E$10003,"30b")</f>
        <v>0</v>
      </c>
      <c r="S101" s="12">
        <f>COUNTIFS(Inmatning!$D$19:$D$10003,S$103,Inmatning!$E$19:$E$10003,"30b")</f>
        <v>0</v>
      </c>
      <c r="T101" s="12">
        <f>COUNTIFS(Inmatning!$D$19:$D$10003,T$103,Inmatning!$E$19:$E$10003,"30b")</f>
        <v>0</v>
      </c>
      <c r="U101" s="12">
        <f>COUNTIFS(Inmatning!$D$19:$D$10003,U$103,Inmatning!$E$19:$E$10003,"30b")</f>
        <v>0</v>
      </c>
      <c r="V101" s="12">
        <f>COUNTIFS(Inmatning!$D$19:$D$10003,V$103,Inmatning!$E$19:$E$10003,"30b")</f>
        <v>0</v>
      </c>
    </row>
    <row r="102" spans="1:22" x14ac:dyDescent="0.35">
      <c r="A102" s="66" t="s">
        <v>36</v>
      </c>
      <c r="B102" s="67"/>
      <c r="C102" s="67"/>
      <c r="D102" s="68"/>
      <c r="E102" s="13">
        <f>COUNTIFS(Inmatning!$D$19:$D$10003,E$103,Inmatning!$E$19:$E$10003,"")</f>
        <v>0</v>
      </c>
      <c r="F102" s="14">
        <f>COUNTIFS(Inmatning!$D$19:$D$10003,F$103,Inmatning!$E$19:$E$10003,"")</f>
        <v>0</v>
      </c>
      <c r="G102" s="14">
        <f>COUNTIFS(Inmatning!$D$19:$D$10003,G$103,Inmatning!$E$19:$E$10003,"")</f>
        <v>0</v>
      </c>
      <c r="H102" s="14">
        <f>COUNTIFS(Inmatning!$D$19:$D$10003,H$103,Inmatning!$E$19:$E$10003,"")</f>
        <v>0</v>
      </c>
      <c r="I102" s="14">
        <f>COUNTIFS(Inmatning!$D$19:$D$10003,I$103,Inmatning!$E$19:$E$10003,"")</f>
        <v>0</v>
      </c>
      <c r="J102" s="14">
        <f>COUNTIFS(Inmatning!$D$19:$D$10003,J$103,Inmatning!$E$19:$E$10003,"")</f>
        <v>0</v>
      </c>
      <c r="K102" s="14">
        <f>COUNTIFS(Inmatning!$D$19:$D$10003,K$103,Inmatning!$E$19:$E$10003,"")</f>
        <v>0</v>
      </c>
      <c r="L102" s="14">
        <f>COUNTIFS(Inmatning!$D$19:$D$10003,L$103,Inmatning!$E$19:$E$10003,"")</f>
        <v>0</v>
      </c>
      <c r="M102" s="14">
        <f>COUNTIFS(Inmatning!$D$19:$D$10003,M$103,Inmatning!$E$19:$E$10003,"")</f>
        <v>0</v>
      </c>
      <c r="N102" s="14">
        <f>COUNTIFS(Inmatning!$D$19:$D$10003,N$103,Inmatning!$E$19:$E$10003,"")</f>
        <v>0</v>
      </c>
      <c r="O102" s="14">
        <f>COUNTIFS(Inmatning!$D$19:$D$10003,O$103,Inmatning!$E$19:$E$10003,"")</f>
        <v>0</v>
      </c>
      <c r="P102" s="14">
        <f>COUNTIFS(Inmatning!$D$19:$D$10003,P$103,Inmatning!$E$19:$E$10003,"")</f>
        <v>0</v>
      </c>
      <c r="Q102" s="14">
        <f>COUNTIFS(Inmatning!$D$19:$D$10003,Q$103,Inmatning!$E$19:$E$10003,"")</f>
        <v>0</v>
      </c>
      <c r="R102" s="14">
        <f>COUNTIFS(Inmatning!$D$19:$D$10003,R$103,Inmatning!$E$19:$E$10003,"")</f>
        <v>0</v>
      </c>
      <c r="S102" s="14">
        <f>COUNTIFS(Inmatning!$D$19:$D$10003,S$103,Inmatning!$E$19:$E$10003,"")</f>
        <v>0</v>
      </c>
      <c r="T102" s="14">
        <f>COUNTIFS(Inmatning!$D$19:$D$10003,T$103,Inmatning!$E$19:$E$10003,"")</f>
        <v>0</v>
      </c>
      <c r="U102" s="14">
        <f>COUNTIFS(Inmatning!$D$19:$D$10003,U$103,Inmatning!$E$19:$E$10003,"")</f>
        <v>0</v>
      </c>
      <c r="V102" s="14">
        <f>COUNTIFS(Inmatning!$D$19:$D$10003,V$103,Inmatning!$E$19:$E$10003,"")</f>
        <v>0</v>
      </c>
    </row>
    <row r="103" spans="1:22" x14ac:dyDescent="0.35">
      <c r="A103" s="66" t="s">
        <v>39</v>
      </c>
      <c r="B103" s="67"/>
      <c r="C103" s="67"/>
      <c r="D103" s="68"/>
      <c r="E103" s="15" t="s">
        <v>18</v>
      </c>
      <c r="F103" s="15">
        <v>5</v>
      </c>
      <c r="G103" s="15">
        <v>6</v>
      </c>
      <c r="H103" s="15">
        <v>7</v>
      </c>
      <c r="I103" s="15">
        <v>8</v>
      </c>
      <c r="J103" s="15">
        <v>9</v>
      </c>
      <c r="K103" s="15">
        <v>10</v>
      </c>
      <c r="L103" s="15">
        <v>11</v>
      </c>
      <c r="M103" s="15">
        <v>12</v>
      </c>
      <c r="N103" s="15">
        <v>13</v>
      </c>
      <c r="O103" s="15">
        <v>14</v>
      </c>
      <c r="P103" s="15">
        <v>15</v>
      </c>
      <c r="Q103" s="15">
        <v>16</v>
      </c>
      <c r="R103" s="16">
        <v>17</v>
      </c>
      <c r="S103" s="16">
        <v>18</v>
      </c>
      <c r="T103" s="16">
        <v>19</v>
      </c>
      <c r="U103" s="16">
        <v>20</v>
      </c>
      <c r="V103" s="16">
        <v>21</v>
      </c>
    </row>
    <row r="104" spans="1:22" x14ac:dyDescent="0.35">
      <c r="A104" s="71" t="s">
        <v>40</v>
      </c>
      <c r="B104" s="71"/>
      <c r="C104" s="71"/>
      <c r="D104" s="71"/>
      <c r="E104">
        <f>SUM(E89:E102)</f>
        <v>0</v>
      </c>
      <c r="F104">
        <f>SUM(F89:F101)</f>
        <v>0</v>
      </c>
      <c r="G104">
        <f>SUM(G89:G101)</f>
        <v>0</v>
      </c>
      <c r="H104">
        <f>SUM(H89:H100)</f>
        <v>0</v>
      </c>
      <c r="I104">
        <f>SUM(I89:I100)</f>
        <v>0</v>
      </c>
      <c r="J104">
        <f>SUM(J89:J99)</f>
        <v>0</v>
      </c>
      <c r="K104">
        <f>SUM(K89:K99)</f>
        <v>0</v>
      </c>
      <c r="L104">
        <f>SUM(L89:L98)</f>
        <v>0</v>
      </c>
      <c r="M104">
        <f>SUM(M89:M98)</f>
        <v>0</v>
      </c>
      <c r="N104">
        <f>SUM(N89:N97)</f>
        <v>0</v>
      </c>
      <c r="O104">
        <f>SUM(O89:O96)</f>
        <v>0</v>
      </c>
      <c r="P104">
        <f>SUM(P89:P95)</f>
        <v>0</v>
      </c>
      <c r="Q104">
        <f t="shared" ref="Q104:V104" si="1">SUM(Q89:Q94)</f>
        <v>0</v>
      </c>
      <c r="R104">
        <f t="shared" si="1"/>
        <v>0</v>
      </c>
      <c r="S104">
        <f t="shared" si="1"/>
        <v>0</v>
      </c>
      <c r="T104">
        <f t="shared" si="1"/>
        <v>0</v>
      </c>
      <c r="U104">
        <f t="shared" si="1"/>
        <v>0</v>
      </c>
      <c r="V104">
        <f t="shared" si="1"/>
        <v>0</v>
      </c>
    </row>
    <row r="105" spans="1:22" x14ac:dyDescent="0.35">
      <c r="A105" s="72" t="s">
        <v>41</v>
      </c>
      <c r="B105" s="72"/>
      <c r="C105" s="72"/>
      <c r="D105" s="72"/>
      <c r="E105">
        <v>0</v>
      </c>
      <c r="F105">
        <f>SUM(F102)</f>
        <v>0</v>
      </c>
      <c r="G105">
        <f>SUM(G102)</f>
        <v>0</v>
      </c>
      <c r="H105">
        <f>SUM(H101:H102)</f>
        <v>0</v>
      </c>
      <c r="I105">
        <f>SUM(I101:I102)</f>
        <v>0</v>
      </c>
      <c r="J105">
        <f>SUM(J100:J102)</f>
        <v>0</v>
      </c>
      <c r="K105">
        <f>SUM(K100:K102)</f>
        <v>0</v>
      </c>
      <c r="L105">
        <f>SUM(L99:L102)</f>
        <v>0</v>
      </c>
      <c r="M105">
        <f>SUM(M99:M102)</f>
        <v>0</v>
      </c>
      <c r="N105">
        <f>SUM(N98:N102)</f>
        <v>0</v>
      </c>
      <c r="O105">
        <f>SUM(O97:O102)</f>
        <v>0</v>
      </c>
      <c r="P105">
        <f>SUM(P96:P102)</f>
        <v>0</v>
      </c>
      <c r="Q105">
        <f t="shared" ref="Q105:V105" si="2">SUM(Q95:Q102)</f>
        <v>0</v>
      </c>
      <c r="R105">
        <f t="shared" si="2"/>
        <v>0</v>
      </c>
      <c r="S105">
        <f t="shared" si="2"/>
        <v>0</v>
      </c>
      <c r="T105">
        <f t="shared" si="2"/>
        <v>0</v>
      </c>
      <c r="U105">
        <f t="shared" si="2"/>
        <v>0</v>
      </c>
      <c r="V105">
        <f t="shared" si="2"/>
        <v>0</v>
      </c>
    </row>
    <row r="106" spans="1:22" x14ac:dyDescent="0.35">
      <c r="A106" s="72"/>
      <c r="B106" s="72"/>
      <c r="C106" s="72"/>
      <c r="D106" s="72"/>
      <c r="E106" s="17" t="e">
        <f t="shared" ref="E106:V106" si="3">SUM(E104/(E104+E105))</f>
        <v>#DIV/0!</v>
      </c>
      <c r="F106" s="17" t="e">
        <f t="shared" si="3"/>
        <v>#DIV/0!</v>
      </c>
      <c r="G106" s="17" t="e">
        <f t="shared" si="3"/>
        <v>#DIV/0!</v>
      </c>
      <c r="H106" s="17" t="e">
        <f t="shared" si="3"/>
        <v>#DIV/0!</v>
      </c>
      <c r="I106" s="17" t="e">
        <f t="shared" si="3"/>
        <v>#DIV/0!</v>
      </c>
      <c r="J106" s="17" t="e">
        <f t="shared" si="3"/>
        <v>#DIV/0!</v>
      </c>
      <c r="K106" s="17" t="e">
        <f t="shared" si="3"/>
        <v>#DIV/0!</v>
      </c>
      <c r="L106" s="17" t="e">
        <f t="shared" si="3"/>
        <v>#DIV/0!</v>
      </c>
      <c r="M106" s="17" t="e">
        <f t="shared" si="3"/>
        <v>#DIV/0!</v>
      </c>
      <c r="N106" s="17" t="e">
        <f t="shared" si="3"/>
        <v>#DIV/0!</v>
      </c>
      <c r="O106" s="17" t="e">
        <f t="shared" si="3"/>
        <v>#DIV/0!</v>
      </c>
      <c r="P106" s="17" t="e">
        <f t="shared" si="3"/>
        <v>#DIV/0!</v>
      </c>
      <c r="Q106" s="17" t="e">
        <f t="shared" si="3"/>
        <v>#DIV/0!</v>
      </c>
      <c r="R106" s="17" t="e">
        <f t="shared" si="3"/>
        <v>#DIV/0!</v>
      </c>
      <c r="S106" s="17" t="e">
        <f t="shared" si="3"/>
        <v>#DIV/0!</v>
      </c>
      <c r="T106" s="17" t="e">
        <f t="shared" si="3"/>
        <v>#DIV/0!</v>
      </c>
      <c r="U106" s="17" t="e">
        <f t="shared" si="3"/>
        <v>#DIV/0!</v>
      </c>
      <c r="V106" s="17" t="e">
        <f t="shared" si="3"/>
        <v>#DIV/0!</v>
      </c>
    </row>
    <row r="107" spans="1:22" ht="266" customHeight="1" x14ac:dyDescent="0.35"/>
    <row r="115" spans="1:23" ht="21" x14ac:dyDescent="0.5">
      <c r="A115" s="39" t="s">
        <v>42</v>
      </c>
      <c r="B115" s="39"/>
      <c r="C115" s="39"/>
      <c r="D115" s="39"/>
      <c r="E115" s="39"/>
      <c r="F115" s="39"/>
      <c r="G115" s="39"/>
      <c r="H115" s="39"/>
      <c r="I115" s="39"/>
      <c r="J115" s="39"/>
      <c r="K115" s="39"/>
      <c r="L115" s="39"/>
      <c r="M115" s="39"/>
      <c r="N115" s="39"/>
      <c r="O115" s="39"/>
      <c r="P115" s="39"/>
      <c r="Q115" s="39"/>
      <c r="R115" s="39"/>
      <c r="S115" s="39"/>
      <c r="T115" s="39"/>
      <c r="U115" s="39"/>
      <c r="V115" s="39"/>
      <c r="W115" s="39"/>
    </row>
    <row r="117" spans="1:23" x14ac:dyDescent="0.35">
      <c r="A117" s="60"/>
      <c r="B117" s="60"/>
      <c r="C117" s="60"/>
      <c r="D117" s="73">
        <v>2011</v>
      </c>
      <c r="E117" s="73"/>
      <c r="F117" s="73">
        <v>2012</v>
      </c>
      <c r="G117" s="73"/>
      <c r="H117" s="73">
        <v>2013</v>
      </c>
      <c r="I117" s="73"/>
      <c r="J117" s="73">
        <v>2014</v>
      </c>
      <c r="K117" s="73"/>
      <c r="L117" s="73">
        <v>2015</v>
      </c>
      <c r="M117" s="73"/>
      <c r="N117" s="73">
        <v>2016</v>
      </c>
      <c r="O117" s="73"/>
    </row>
    <row r="118" spans="1:23" x14ac:dyDescent="0.35">
      <c r="A118" s="73" t="s">
        <v>8</v>
      </c>
      <c r="B118" s="73"/>
      <c r="C118" s="73"/>
      <c r="D118" s="74">
        <f>Inmatning!C14</f>
        <v>0</v>
      </c>
      <c r="E118" s="74"/>
      <c r="F118" s="74">
        <f>Inmatning!D14</f>
        <v>0</v>
      </c>
      <c r="G118" s="74"/>
      <c r="H118" s="74">
        <f>Inmatning!E14</f>
        <v>0</v>
      </c>
      <c r="I118" s="74"/>
      <c r="J118" s="74">
        <f>Inmatning!F14</f>
        <v>0</v>
      </c>
      <c r="K118" s="74"/>
      <c r="L118" s="74">
        <f>Inmatning!G14</f>
        <v>0</v>
      </c>
      <c r="M118" s="74"/>
      <c r="N118" s="74">
        <f>Inmatning!H14</f>
        <v>0</v>
      </c>
      <c r="O118" s="74"/>
    </row>
    <row r="119" spans="1:23" x14ac:dyDescent="0.35">
      <c r="A119" s="73" t="s">
        <v>9</v>
      </c>
      <c r="B119" s="73"/>
      <c r="C119" s="73"/>
      <c r="D119" s="74">
        <f>Inmatning!C15</f>
        <v>0</v>
      </c>
      <c r="E119" s="74"/>
      <c r="F119" s="74">
        <f>Inmatning!D15</f>
        <v>0</v>
      </c>
      <c r="G119" s="74"/>
      <c r="H119" s="74">
        <f>Inmatning!E15</f>
        <v>0</v>
      </c>
      <c r="I119" s="74"/>
      <c r="J119" s="74">
        <f>Inmatning!F15</f>
        <v>0</v>
      </c>
      <c r="K119" s="74"/>
      <c r="L119" s="74">
        <f>Inmatning!G15</f>
        <v>0</v>
      </c>
      <c r="M119" s="74"/>
      <c r="N119" s="74">
        <f>Inmatning!H15</f>
        <v>0</v>
      </c>
      <c r="O119" s="74"/>
    </row>
    <row r="120" spans="1:23" x14ac:dyDescent="0.35">
      <c r="A120" s="73" t="s">
        <v>21</v>
      </c>
      <c r="B120" s="73"/>
      <c r="C120" s="73"/>
      <c r="D120" s="73">
        <f>SUM(D118:E119)</f>
        <v>0</v>
      </c>
      <c r="E120" s="73"/>
      <c r="F120" s="73">
        <f>SUM(F118:G119)</f>
        <v>0</v>
      </c>
      <c r="G120" s="73"/>
      <c r="H120" s="73">
        <f>SUM(H118:I119)</f>
        <v>0</v>
      </c>
      <c r="I120" s="73"/>
      <c r="J120" s="73">
        <f>SUM(J118:K119)</f>
        <v>0</v>
      </c>
      <c r="K120" s="73"/>
      <c r="L120" s="73">
        <f>SUM(L118:M119)</f>
        <v>0</v>
      </c>
      <c r="M120" s="73"/>
      <c r="N120" s="73">
        <f>SUM(N118:O119)</f>
        <v>0</v>
      </c>
      <c r="O120" s="73"/>
    </row>
    <row r="121" spans="1:23" ht="266" customHeight="1" x14ac:dyDescent="0.35"/>
    <row r="144" spans="1:23" ht="21" x14ac:dyDescent="0.5">
      <c r="A144" s="39" t="s">
        <v>52</v>
      </c>
      <c r="B144" s="39"/>
      <c r="C144" s="39"/>
      <c r="D144" s="39"/>
      <c r="E144" s="39"/>
      <c r="F144" s="39"/>
      <c r="G144" s="39"/>
      <c r="H144" s="39"/>
      <c r="I144" s="39"/>
      <c r="J144" s="39"/>
      <c r="K144" s="39"/>
      <c r="L144" s="39"/>
      <c r="M144" s="39"/>
      <c r="N144" s="39"/>
      <c r="O144" s="39"/>
      <c r="P144" s="39"/>
      <c r="Q144" s="39"/>
      <c r="R144" s="39"/>
      <c r="S144" s="39"/>
      <c r="T144" s="39"/>
      <c r="U144" s="39"/>
      <c r="V144" s="39"/>
      <c r="W144" s="39"/>
    </row>
    <row r="146" spans="1:23" x14ac:dyDescent="0.35">
      <c r="A146" s="59" t="s">
        <v>0</v>
      </c>
      <c r="B146" s="59"/>
      <c r="C146" s="59"/>
      <c r="D146" s="59"/>
      <c r="E146" s="59"/>
      <c r="F146" s="59"/>
      <c r="G146" s="60">
        <f>SUM(V152:W154)</f>
        <v>0</v>
      </c>
      <c r="H146" s="60"/>
      <c r="I146" s="60"/>
      <c r="J146" s="60"/>
    </row>
    <row r="147" spans="1:23" x14ac:dyDescent="0.35">
      <c r="A147" s="59" t="s">
        <v>46</v>
      </c>
      <c r="B147" s="59"/>
      <c r="C147" s="59"/>
      <c r="D147" s="59"/>
      <c r="E147" s="59"/>
      <c r="F147" s="59"/>
      <c r="G147" s="60">
        <f>SUM(V152)</f>
        <v>0</v>
      </c>
      <c r="H147" s="60"/>
      <c r="I147" s="61" t="e">
        <f>SUM(G147/G146)</f>
        <v>#DIV/0!</v>
      </c>
      <c r="J147" s="61"/>
    </row>
    <row r="148" spans="1:23" x14ac:dyDescent="0.35">
      <c r="A148" s="59" t="s">
        <v>44</v>
      </c>
      <c r="B148" s="59"/>
      <c r="C148" s="59"/>
      <c r="D148" s="59"/>
      <c r="E148" s="59"/>
      <c r="F148" s="59"/>
      <c r="G148" s="60">
        <f>SUM(V153)</f>
        <v>0</v>
      </c>
      <c r="H148" s="60"/>
      <c r="I148" s="61" t="e">
        <f>SUM(G148/G146)</f>
        <v>#DIV/0!</v>
      </c>
      <c r="J148" s="61"/>
    </row>
    <row r="149" spans="1:23" x14ac:dyDescent="0.35">
      <c r="A149" s="59" t="s">
        <v>47</v>
      </c>
      <c r="B149" s="59"/>
      <c r="C149" s="59"/>
      <c r="D149" s="59"/>
      <c r="E149" s="59"/>
      <c r="F149" s="59"/>
      <c r="G149" s="60">
        <f>SUM(V154)</f>
        <v>0</v>
      </c>
      <c r="H149" s="60"/>
      <c r="I149" s="61" t="e">
        <f>SUM(G149/G146)</f>
        <v>#DIV/0!</v>
      </c>
      <c r="J149" s="61"/>
    </row>
    <row r="151" spans="1:23" x14ac:dyDescent="0.35">
      <c r="A151" s="54" t="s">
        <v>4</v>
      </c>
      <c r="B151" s="55"/>
      <c r="C151" s="56"/>
      <c r="D151" s="11" t="s">
        <v>18</v>
      </c>
      <c r="E151" s="11">
        <v>5</v>
      </c>
      <c r="F151" s="11">
        <v>6</v>
      </c>
      <c r="G151" s="11">
        <v>7</v>
      </c>
      <c r="H151" s="11">
        <v>8</v>
      </c>
      <c r="I151" s="11">
        <v>9</v>
      </c>
      <c r="J151" s="11">
        <v>10</v>
      </c>
      <c r="K151" s="11">
        <v>11</v>
      </c>
      <c r="L151" s="11">
        <v>12</v>
      </c>
      <c r="M151" s="11">
        <v>13</v>
      </c>
      <c r="N151" s="11">
        <v>14</v>
      </c>
      <c r="O151" s="11">
        <v>15</v>
      </c>
      <c r="P151" s="11">
        <v>16</v>
      </c>
      <c r="Q151" s="11">
        <v>17</v>
      </c>
      <c r="R151" s="11">
        <v>18</v>
      </c>
      <c r="S151" s="11">
        <v>19</v>
      </c>
      <c r="T151" s="11">
        <v>20</v>
      </c>
      <c r="U151" s="11">
        <v>21</v>
      </c>
      <c r="V151" s="54" t="s">
        <v>10</v>
      </c>
      <c r="W151" s="56"/>
    </row>
    <row r="152" spans="1:23" x14ac:dyDescent="0.35">
      <c r="A152" s="54" t="s">
        <v>43</v>
      </c>
      <c r="B152" s="55"/>
      <c r="C152" s="56"/>
      <c r="D152" s="10">
        <f>COUNTIFS(Inmatning!$D$19:$D$10003,D$151,Inmatning!$F$19:$F$10003,"j")</f>
        <v>0</v>
      </c>
      <c r="E152" s="10">
        <f>COUNTIFS(Inmatning!$D$19:$D$10003,E$151,Inmatning!$F$19:$F$10003,"j")</f>
        <v>0</v>
      </c>
      <c r="F152" s="10">
        <f>COUNTIFS(Inmatning!$D$19:$D$10003,F$151,Inmatning!$F$19:$F$10003,"j")</f>
        <v>0</v>
      </c>
      <c r="G152" s="10">
        <f>COUNTIFS(Inmatning!$D$19:$D$10003,G$151,Inmatning!$F$19:$F$10003,"j")</f>
        <v>0</v>
      </c>
      <c r="H152" s="10">
        <f>COUNTIFS(Inmatning!$D$19:$D$10003,H$151,Inmatning!$F$19:$F$10003,"j")</f>
        <v>0</v>
      </c>
      <c r="I152" s="10">
        <f>COUNTIFS(Inmatning!$D$19:$D$10003,I$151,Inmatning!$F$19:$F$10003,"j")</f>
        <v>0</v>
      </c>
      <c r="J152" s="10">
        <f>COUNTIFS(Inmatning!$D$19:$D$10003,J$151,Inmatning!$F$19:$F$10003,"j")</f>
        <v>0</v>
      </c>
      <c r="K152" s="10">
        <f>COUNTIFS(Inmatning!$D$19:$D$10003,K$151,Inmatning!$F$19:$F$10003,"j")</f>
        <v>0</v>
      </c>
      <c r="L152" s="10">
        <f>COUNTIFS(Inmatning!$D$19:$D$10003,L$151,Inmatning!$F$19:$F$10003,"j")</f>
        <v>0</v>
      </c>
      <c r="M152" s="10">
        <f>COUNTIFS(Inmatning!$D$19:$D$10003,M$151,Inmatning!$F$19:$F$10003,"j")</f>
        <v>0</v>
      </c>
      <c r="N152" s="10">
        <f>COUNTIFS(Inmatning!$D$19:$D$10003,N$151,Inmatning!$F$19:$F$10003,"j")</f>
        <v>0</v>
      </c>
      <c r="O152" s="10">
        <f>COUNTIFS(Inmatning!$D$19:$D$10003,O$151,Inmatning!$F$19:$F$10003,"j")</f>
        <v>0</v>
      </c>
      <c r="P152" s="10">
        <f>COUNTIFS(Inmatning!$D$19:$D$10003,P$151,Inmatning!$F$19:$F$10003,"j")</f>
        <v>0</v>
      </c>
      <c r="Q152" s="10">
        <f>COUNTIFS(Inmatning!$D$19:$D$10003,Q$151,Inmatning!$F$19:$F$10003,"j")</f>
        <v>0</v>
      </c>
      <c r="R152" s="10">
        <f>COUNTIFS(Inmatning!$D$19:$D$10003,R$151,Inmatning!$F$19:$F$10003,"j")</f>
        <v>0</v>
      </c>
      <c r="S152" s="10">
        <f>COUNTIFS(Inmatning!$D$19:$D$10003,S$151,Inmatning!$F$19:$F$10003,"j")</f>
        <v>0</v>
      </c>
      <c r="T152" s="10">
        <f>COUNTIFS(Inmatning!$D$19:$D$10003,T$151,Inmatning!$F$19:$F$10003,"j")</f>
        <v>0</v>
      </c>
      <c r="U152" s="10">
        <f>COUNTIFS(Inmatning!$D$19:$D$10003,U$151,Inmatning!$F$19:$F$10003,"j")</f>
        <v>0</v>
      </c>
      <c r="V152" s="57">
        <f>SUM(D152:U152)</f>
        <v>0</v>
      </c>
      <c r="W152" s="58"/>
    </row>
    <row r="153" spans="1:23" x14ac:dyDescent="0.35">
      <c r="A153" s="54" t="s">
        <v>44</v>
      </c>
      <c r="B153" s="55"/>
      <c r="C153" s="56"/>
      <c r="D153" s="10">
        <f>COUNTIFS(Inmatning!$D$19:$D$10003,D$151,Inmatning!$F$19:$F$10003,"n")</f>
        <v>0</v>
      </c>
      <c r="E153" s="10">
        <f>COUNTIFS(Inmatning!$D$19:$D$10003,E$151,Inmatning!$F$19:$F$10003,"n")</f>
        <v>0</v>
      </c>
      <c r="F153" s="10">
        <f>COUNTIFS(Inmatning!$D$19:$D$10003,F$151,Inmatning!$F$19:$F$10003,"n")</f>
        <v>0</v>
      </c>
      <c r="G153" s="10">
        <f>COUNTIFS(Inmatning!$D$19:$D$10003,G$151,Inmatning!$F$19:$F$10003,"n")</f>
        <v>0</v>
      </c>
      <c r="H153" s="10">
        <f>COUNTIFS(Inmatning!$D$19:$D$10003,H$151,Inmatning!$F$19:$F$10003,"n")</f>
        <v>0</v>
      </c>
      <c r="I153" s="10">
        <f>COUNTIFS(Inmatning!$D$19:$D$10003,I$151,Inmatning!$F$19:$F$10003,"n")</f>
        <v>0</v>
      </c>
      <c r="J153" s="10">
        <f>COUNTIFS(Inmatning!$D$19:$D$10003,J$151,Inmatning!$F$19:$F$10003,"n")</f>
        <v>0</v>
      </c>
      <c r="K153" s="10">
        <f>COUNTIFS(Inmatning!$D$19:$D$10003,K$151,Inmatning!$F$19:$F$10003,"n")</f>
        <v>0</v>
      </c>
      <c r="L153" s="10">
        <f>COUNTIFS(Inmatning!$D$19:$D$10003,L$151,Inmatning!$F$19:$F$10003,"n")</f>
        <v>0</v>
      </c>
      <c r="M153" s="10">
        <f>COUNTIFS(Inmatning!$D$19:$D$10003,M$151,Inmatning!$F$19:$F$10003,"n")</f>
        <v>0</v>
      </c>
      <c r="N153" s="10">
        <f>COUNTIFS(Inmatning!$D$19:$D$10003,N$151,Inmatning!$F$19:$F$10003,"n")</f>
        <v>0</v>
      </c>
      <c r="O153" s="10">
        <f>COUNTIFS(Inmatning!$D$19:$D$10003,O$151,Inmatning!$F$19:$F$10003,"n")</f>
        <v>0</v>
      </c>
      <c r="P153" s="10">
        <f>COUNTIFS(Inmatning!$D$19:$D$10003,P$151,Inmatning!$F$19:$F$10003,"n")</f>
        <v>0</v>
      </c>
      <c r="Q153" s="10">
        <f>COUNTIFS(Inmatning!$D$19:$D$10003,Q$151,Inmatning!$F$19:$F$10003,"n")</f>
        <v>0</v>
      </c>
      <c r="R153" s="10">
        <f>COUNTIFS(Inmatning!$D$19:$D$10003,R$151,Inmatning!$F$19:$F$10003,"n")</f>
        <v>0</v>
      </c>
      <c r="S153" s="10">
        <f>COUNTIFS(Inmatning!$D$19:$D$10003,S$151,Inmatning!$F$19:$F$10003,"n")</f>
        <v>0</v>
      </c>
      <c r="T153" s="10">
        <f>COUNTIFS(Inmatning!$D$19:$D$10003,T$151,Inmatning!$F$19:$F$10003,"n")</f>
        <v>0</v>
      </c>
      <c r="U153" s="10">
        <f>COUNTIFS(Inmatning!$D$19:$D$10003,U$151,Inmatning!$F$19:$F$10003,"n")</f>
        <v>0</v>
      </c>
      <c r="V153" s="57">
        <f>SUM(D153:U153)</f>
        <v>0</v>
      </c>
      <c r="W153" s="58"/>
    </row>
    <row r="154" spans="1:23" x14ac:dyDescent="0.35">
      <c r="A154" s="54" t="s">
        <v>45</v>
      </c>
      <c r="B154" s="55"/>
      <c r="C154" s="56"/>
      <c r="D154" s="10">
        <f>COUNTIFS(Inmatning!$D$19:$D$10003,D$151,Inmatning!$F$19:$F$10003,"")</f>
        <v>0</v>
      </c>
      <c r="E154" s="10">
        <f>COUNTIFS(Inmatning!$D$19:$D$10003,E$151,Inmatning!$F$19:$F$10003,"")</f>
        <v>0</v>
      </c>
      <c r="F154" s="10">
        <f>COUNTIFS(Inmatning!$D$19:$D$10003,F$151,Inmatning!$F$19:$F$10003,"")</f>
        <v>0</v>
      </c>
      <c r="G154" s="10">
        <f>COUNTIFS(Inmatning!$D$19:$D$10003,G$151,Inmatning!$F$19:$F$10003,"")</f>
        <v>0</v>
      </c>
      <c r="H154" s="10">
        <f>COUNTIFS(Inmatning!$D$19:$D$10003,H$151,Inmatning!$F$19:$F$10003,"")</f>
        <v>0</v>
      </c>
      <c r="I154" s="10">
        <f>COUNTIFS(Inmatning!$D$19:$D$10003,I$151,Inmatning!$F$19:$F$10003,"")</f>
        <v>0</v>
      </c>
      <c r="J154" s="10">
        <f>COUNTIFS(Inmatning!$D$19:$D$10003,J$151,Inmatning!$F$19:$F$10003,"")</f>
        <v>0</v>
      </c>
      <c r="K154" s="10">
        <f>COUNTIFS(Inmatning!$D$19:$D$10003,K$151,Inmatning!$F$19:$F$10003,"")</f>
        <v>0</v>
      </c>
      <c r="L154" s="10">
        <f>COUNTIFS(Inmatning!$D$19:$D$10003,L$151,Inmatning!$F$19:$F$10003,"")</f>
        <v>0</v>
      </c>
      <c r="M154" s="10">
        <f>COUNTIFS(Inmatning!$D$19:$D$10003,M$151,Inmatning!$F$19:$F$10003,"")</f>
        <v>0</v>
      </c>
      <c r="N154" s="10">
        <f>COUNTIFS(Inmatning!$D$19:$D$10003,N$151,Inmatning!$F$19:$F$10003,"")</f>
        <v>0</v>
      </c>
      <c r="O154" s="10">
        <f>COUNTIFS(Inmatning!$D$19:$D$10003,O$151,Inmatning!$F$19:$F$10003,"")</f>
        <v>0</v>
      </c>
      <c r="P154" s="10">
        <f>COUNTIFS(Inmatning!$D$19:$D$10003,P$151,Inmatning!$F$19:$F$10003,"")</f>
        <v>0</v>
      </c>
      <c r="Q154" s="10">
        <f>COUNTIFS(Inmatning!$D$19:$D$10003,Q$151,Inmatning!$F$19:$F$10003,"")</f>
        <v>0</v>
      </c>
      <c r="R154" s="10">
        <f>COUNTIFS(Inmatning!$D$19:$D$10003,R$151,Inmatning!$F$19:$F$10003,"")</f>
        <v>0</v>
      </c>
      <c r="S154" s="10">
        <f>COUNTIFS(Inmatning!$D$19:$D$10003,S$151,Inmatning!$F$19:$F$10003,"")</f>
        <v>0</v>
      </c>
      <c r="T154" s="10">
        <f>COUNTIFS(Inmatning!$D$19:$D$10003,T$151,Inmatning!$F$19:$F$10003,"")</f>
        <v>0</v>
      </c>
      <c r="U154" s="10">
        <f>COUNTIFS(Inmatning!$D$19:$D$10003,U$151,Inmatning!$F$19:$F$10003,"")</f>
        <v>0</v>
      </c>
      <c r="V154" s="57">
        <f>SUM(D154:U154)</f>
        <v>0</v>
      </c>
      <c r="W154" s="58"/>
    </row>
    <row r="155" spans="1:23" x14ac:dyDescent="0.35">
      <c r="D155" s="17" t="e">
        <f t="shared" ref="D155:U155" si="4">SUM(D152/(D152+D153))</f>
        <v>#DIV/0!</v>
      </c>
      <c r="E155" s="17" t="e">
        <f t="shared" si="4"/>
        <v>#DIV/0!</v>
      </c>
      <c r="F155" s="17" t="e">
        <f t="shared" si="4"/>
        <v>#DIV/0!</v>
      </c>
      <c r="G155" s="17" t="e">
        <f t="shared" si="4"/>
        <v>#DIV/0!</v>
      </c>
      <c r="H155" s="17" t="e">
        <f t="shared" si="4"/>
        <v>#DIV/0!</v>
      </c>
      <c r="I155" s="17" t="e">
        <f t="shared" si="4"/>
        <v>#DIV/0!</v>
      </c>
      <c r="J155" s="17" t="e">
        <f t="shared" si="4"/>
        <v>#DIV/0!</v>
      </c>
      <c r="K155" s="17" t="e">
        <f t="shared" si="4"/>
        <v>#DIV/0!</v>
      </c>
      <c r="L155" s="17" t="e">
        <f t="shared" si="4"/>
        <v>#DIV/0!</v>
      </c>
      <c r="M155" s="17" t="e">
        <f t="shared" si="4"/>
        <v>#DIV/0!</v>
      </c>
      <c r="N155" s="17" t="e">
        <f t="shared" si="4"/>
        <v>#DIV/0!</v>
      </c>
      <c r="O155" s="17" t="e">
        <f t="shared" si="4"/>
        <v>#DIV/0!</v>
      </c>
      <c r="P155" s="17" t="e">
        <f t="shared" si="4"/>
        <v>#DIV/0!</v>
      </c>
      <c r="Q155" s="17" t="e">
        <f t="shared" si="4"/>
        <v>#DIV/0!</v>
      </c>
      <c r="R155" s="17" t="e">
        <f t="shared" si="4"/>
        <v>#DIV/0!</v>
      </c>
      <c r="S155" s="17" t="e">
        <f t="shared" si="4"/>
        <v>#DIV/0!</v>
      </c>
      <c r="T155" s="17" t="e">
        <f t="shared" si="4"/>
        <v>#DIV/0!</v>
      </c>
      <c r="U155" s="17" t="e">
        <f t="shared" si="4"/>
        <v>#DIV/0!</v>
      </c>
    </row>
    <row r="156" spans="1:23" ht="266" customHeight="1" x14ac:dyDescent="0.35"/>
    <row r="173" spans="1:23" ht="21" x14ac:dyDescent="0.5">
      <c r="A173" s="39" t="s">
        <v>48</v>
      </c>
      <c r="B173" s="39"/>
      <c r="C173" s="39"/>
      <c r="D173" s="39"/>
      <c r="E173" s="39"/>
      <c r="F173" s="39"/>
      <c r="G173" s="39"/>
      <c r="H173" s="39"/>
      <c r="I173" s="39"/>
      <c r="J173" s="39"/>
      <c r="K173" s="39"/>
      <c r="L173" s="39"/>
      <c r="M173" s="39"/>
      <c r="N173" s="39"/>
      <c r="O173" s="39"/>
      <c r="P173" s="39"/>
      <c r="Q173" s="39"/>
      <c r="R173" s="39"/>
      <c r="S173" s="39"/>
      <c r="T173" s="39"/>
      <c r="U173" s="39"/>
      <c r="V173" s="39"/>
      <c r="W173" s="39"/>
    </row>
    <row r="175" spans="1:23" x14ac:dyDescent="0.35">
      <c r="A175" s="59" t="s">
        <v>0</v>
      </c>
      <c r="B175" s="59"/>
      <c r="C175" s="59"/>
      <c r="D175" s="59"/>
      <c r="E175" s="59"/>
      <c r="F175" s="59"/>
      <c r="G175" s="60">
        <f>SUM(V181:W183)</f>
        <v>0</v>
      </c>
      <c r="H175" s="60"/>
      <c r="I175" s="60"/>
      <c r="J175" s="60"/>
    </row>
    <row r="176" spans="1:23" x14ac:dyDescent="0.35">
      <c r="A176" s="59" t="s">
        <v>49</v>
      </c>
      <c r="B176" s="59"/>
      <c r="C176" s="59"/>
      <c r="D176" s="59"/>
      <c r="E176" s="59"/>
      <c r="F176" s="59"/>
      <c r="G176" s="60">
        <f>SUM(V181)</f>
        <v>0</v>
      </c>
      <c r="H176" s="60"/>
      <c r="I176" s="61" t="e">
        <f>SUM(G176/G175)</f>
        <v>#DIV/0!</v>
      </c>
      <c r="J176" s="61"/>
    </row>
    <row r="177" spans="1:23" x14ac:dyDescent="0.35">
      <c r="A177" s="59" t="s">
        <v>44</v>
      </c>
      <c r="B177" s="59"/>
      <c r="C177" s="59"/>
      <c r="D177" s="59"/>
      <c r="E177" s="59"/>
      <c r="F177" s="59"/>
      <c r="G177" s="60">
        <f>SUM(V182)</f>
        <v>0</v>
      </c>
      <c r="H177" s="60"/>
      <c r="I177" s="61" t="e">
        <f>SUM(G177/G175)</f>
        <v>#DIV/0!</v>
      </c>
      <c r="J177" s="61"/>
    </row>
    <row r="178" spans="1:23" x14ac:dyDescent="0.35">
      <c r="A178" s="59" t="s">
        <v>47</v>
      </c>
      <c r="B178" s="59"/>
      <c r="C178" s="59"/>
      <c r="D178" s="59"/>
      <c r="E178" s="59"/>
      <c r="F178" s="59"/>
      <c r="G178" s="60">
        <f>SUM(V183)</f>
        <v>0</v>
      </c>
      <c r="H178" s="60"/>
      <c r="I178" s="61" t="e">
        <f>SUM(G178/G175)</f>
        <v>#DIV/0!</v>
      </c>
      <c r="J178" s="61"/>
    </row>
    <row r="180" spans="1:23" x14ac:dyDescent="0.35">
      <c r="A180" s="54" t="s">
        <v>4</v>
      </c>
      <c r="B180" s="55"/>
      <c r="C180" s="56"/>
      <c r="D180" s="11" t="s">
        <v>18</v>
      </c>
      <c r="E180" s="11">
        <v>5</v>
      </c>
      <c r="F180" s="11">
        <v>6</v>
      </c>
      <c r="G180" s="11">
        <v>7</v>
      </c>
      <c r="H180" s="11">
        <v>8</v>
      </c>
      <c r="I180" s="11">
        <v>9</v>
      </c>
      <c r="J180" s="11">
        <v>10</v>
      </c>
      <c r="K180" s="11">
        <v>11</v>
      </c>
      <c r="L180" s="11">
        <v>12</v>
      </c>
      <c r="M180" s="11">
        <v>13</v>
      </c>
      <c r="N180" s="11">
        <v>14</v>
      </c>
      <c r="O180" s="11">
        <v>15</v>
      </c>
      <c r="P180" s="11">
        <v>16</v>
      </c>
      <c r="Q180" s="11">
        <v>17</v>
      </c>
      <c r="R180" s="11">
        <v>18</v>
      </c>
      <c r="S180" s="11">
        <v>19</v>
      </c>
      <c r="T180" s="11">
        <v>20</v>
      </c>
      <c r="U180" s="11">
        <v>21</v>
      </c>
      <c r="V180" s="54" t="s">
        <v>10</v>
      </c>
      <c r="W180" s="56"/>
    </row>
    <row r="181" spans="1:23" x14ac:dyDescent="0.35">
      <c r="A181" s="54" t="s">
        <v>43</v>
      </c>
      <c r="B181" s="55"/>
      <c r="C181" s="56"/>
      <c r="D181" s="10">
        <f>COUNTIFS(Inmatning!$D$19:$D$10003,D$151,Inmatning!$G$19:$G$10003,"j")</f>
        <v>0</v>
      </c>
      <c r="E181" s="10">
        <f>COUNTIFS(Inmatning!$D$19:$D$10003,E$151,Inmatning!$G$19:$G$10003,"j")</f>
        <v>0</v>
      </c>
      <c r="F181" s="10">
        <f>COUNTIFS(Inmatning!$D$19:$D$10003,F$151,Inmatning!$G$19:$G$10003,"j")</f>
        <v>0</v>
      </c>
      <c r="G181" s="10">
        <f>COUNTIFS(Inmatning!$D$19:$D$10003,G$151,Inmatning!$G$19:$G$10003,"j")</f>
        <v>0</v>
      </c>
      <c r="H181" s="10">
        <f>COUNTIFS(Inmatning!$D$19:$D$10003,H$151,Inmatning!$G$19:$G$10003,"j")</f>
        <v>0</v>
      </c>
      <c r="I181" s="10">
        <f>COUNTIFS(Inmatning!$D$19:$D$10003,I$151,Inmatning!$G$19:$G$10003,"j")</f>
        <v>0</v>
      </c>
      <c r="J181" s="10">
        <f>COUNTIFS(Inmatning!$D$19:$D$10003,J$151,Inmatning!$G$19:$G$10003,"j")</f>
        <v>0</v>
      </c>
      <c r="K181" s="10">
        <f>COUNTIFS(Inmatning!$D$19:$D$10003,K$151,Inmatning!$G$19:$G$10003,"j")</f>
        <v>0</v>
      </c>
      <c r="L181" s="10">
        <f>COUNTIFS(Inmatning!$D$19:$D$10003,L$151,Inmatning!$G$19:$G$10003,"j")</f>
        <v>0</v>
      </c>
      <c r="M181" s="10">
        <f>COUNTIFS(Inmatning!$D$19:$D$10003,M$151,Inmatning!$G$19:$G$10003,"j")</f>
        <v>0</v>
      </c>
      <c r="N181" s="10">
        <f>COUNTIFS(Inmatning!$D$19:$D$10003,N$151,Inmatning!$G$19:$G$10003,"j")</f>
        <v>0</v>
      </c>
      <c r="O181" s="10">
        <f>COUNTIFS(Inmatning!$D$19:$D$10003,O$151,Inmatning!$G$19:$G$10003,"j")</f>
        <v>0</v>
      </c>
      <c r="P181" s="10">
        <f>COUNTIFS(Inmatning!$D$19:$D$10003,P$151,Inmatning!$G$19:$G$10003,"j")</f>
        <v>0</v>
      </c>
      <c r="Q181" s="10">
        <f>COUNTIFS(Inmatning!$D$19:$D$10003,Q$151,Inmatning!$G$19:$G$10003,"j")</f>
        <v>0</v>
      </c>
      <c r="R181" s="10">
        <f>COUNTIFS(Inmatning!$D$19:$D$10003,R$151,Inmatning!$G$19:$G$10003,"j")</f>
        <v>0</v>
      </c>
      <c r="S181" s="10">
        <f>COUNTIFS(Inmatning!$D$19:$D$10003,S$151,Inmatning!$G$19:$G$10003,"j")</f>
        <v>0</v>
      </c>
      <c r="T181" s="10">
        <f>COUNTIFS(Inmatning!$D$19:$D$10003,T$151,Inmatning!$G$19:$G$10003,"j")</f>
        <v>0</v>
      </c>
      <c r="U181" s="10">
        <f>COUNTIFS(Inmatning!$D$19:$D$10003,U$151,Inmatning!$G$19:$G$10003,"j")</f>
        <v>0</v>
      </c>
      <c r="V181" s="57">
        <f>SUM(D181:U181)</f>
        <v>0</v>
      </c>
      <c r="W181" s="58"/>
    </row>
    <row r="182" spans="1:23" x14ac:dyDescent="0.35">
      <c r="A182" s="54" t="s">
        <v>44</v>
      </c>
      <c r="B182" s="55"/>
      <c r="C182" s="56"/>
      <c r="D182" s="10">
        <f>COUNTIFS(Inmatning!$D$19:$D$10003,D$151,Inmatning!$G$19:$G$10003,"n")</f>
        <v>0</v>
      </c>
      <c r="E182" s="10">
        <f>COUNTIFS(Inmatning!$D$19:$D$10003,E$151,Inmatning!$G$19:$G$10003,"n")</f>
        <v>0</v>
      </c>
      <c r="F182" s="10">
        <f>COUNTIFS(Inmatning!$D$19:$D$10003,F$151,Inmatning!$G$19:$G$10003,"n")</f>
        <v>0</v>
      </c>
      <c r="G182" s="10">
        <f>COUNTIFS(Inmatning!$D$19:$D$10003,G$151,Inmatning!$G$19:$G$10003,"n")</f>
        <v>0</v>
      </c>
      <c r="H182" s="10">
        <f>COUNTIFS(Inmatning!$D$19:$D$10003,H$151,Inmatning!$G$19:$G$10003,"n")</f>
        <v>0</v>
      </c>
      <c r="I182" s="10">
        <f>COUNTIFS(Inmatning!$D$19:$D$10003,I$151,Inmatning!$G$19:$G$10003,"n")</f>
        <v>0</v>
      </c>
      <c r="J182" s="10">
        <f>COUNTIFS(Inmatning!$D$19:$D$10003,J$151,Inmatning!$G$19:$G$10003,"n")</f>
        <v>0</v>
      </c>
      <c r="K182" s="10">
        <f>COUNTIFS(Inmatning!$D$19:$D$10003,K$151,Inmatning!$G$19:$G$10003,"n")</f>
        <v>0</v>
      </c>
      <c r="L182" s="10">
        <f>COUNTIFS(Inmatning!$D$19:$D$10003,L$151,Inmatning!$G$19:$G$10003,"n")</f>
        <v>0</v>
      </c>
      <c r="M182" s="10">
        <f>COUNTIFS(Inmatning!$D$19:$D$10003,M$151,Inmatning!$G$19:$G$10003,"n")</f>
        <v>0</v>
      </c>
      <c r="N182" s="10">
        <f>COUNTIFS(Inmatning!$D$19:$D$10003,N$151,Inmatning!$G$19:$G$10003,"n")</f>
        <v>0</v>
      </c>
      <c r="O182" s="10">
        <f>COUNTIFS(Inmatning!$D$19:$D$10003,O$151,Inmatning!$G$19:$G$10003,"n")</f>
        <v>0</v>
      </c>
      <c r="P182" s="10">
        <f>COUNTIFS(Inmatning!$D$19:$D$10003,P$151,Inmatning!$G$19:$G$10003,"n")</f>
        <v>0</v>
      </c>
      <c r="Q182" s="10">
        <f>COUNTIFS(Inmatning!$D$19:$D$10003,Q$151,Inmatning!$G$19:$G$10003,"n")</f>
        <v>0</v>
      </c>
      <c r="R182" s="10">
        <f>COUNTIFS(Inmatning!$D$19:$D$10003,R$151,Inmatning!$G$19:$G$10003,"n")</f>
        <v>0</v>
      </c>
      <c r="S182" s="10">
        <f>COUNTIFS(Inmatning!$D$19:$D$10003,S$151,Inmatning!$G$19:$G$10003,"n")</f>
        <v>0</v>
      </c>
      <c r="T182" s="10">
        <f>COUNTIFS(Inmatning!$D$19:$D$10003,T$151,Inmatning!$G$19:$G$10003,"n")</f>
        <v>0</v>
      </c>
      <c r="U182" s="10">
        <f>COUNTIFS(Inmatning!$D$19:$D$10003,U$151,Inmatning!$G$19:$G$10003,"n")</f>
        <v>0</v>
      </c>
      <c r="V182" s="57">
        <f>SUM(D182:U182)</f>
        <v>0</v>
      </c>
      <c r="W182" s="58"/>
    </row>
    <row r="183" spans="1:23" x14ac:dyDescent="0.35">
      <c r="A183" s="54" t="s">
        <v>45</v>
      </c>
      <c r="B183" s="55"/>
      <c r="C183" s="56"/>
      <c r="D183" s="10">
        <f>COUNTIFS(Inmatning!$D$19:$D$10003,D$151,Inmatning!$G$19:$G$10003,"")</f>
        <v>0</v>
      </c>
      <c r="E183" s="10">
        <f>COUNTIFS(Inmatning!$D$19:$D$10003,E$151,Inmatning!$G$19:$G$10003,"")</f>
        <v>0</v>
      </c>
      <c r="F183" s="10">
        <f>COUNTIFS(Inmatning!$D$19:$D$10003,F$151,Inmatning!$G$19:$G$10003,"")</f>
        <v>0</v>
      </c>
      <c r="G183" s="10">
        <f>COUNTIFS(Inmatning!$D$19:$D$10003,G$151,Inmatning!$G$19:$G$10003,"")</f>
        <v>0</v>
      </c>
      <c r="H183" s="10">
        <f>COUNTIFS(Inmatning!$D$19:$D$10003,H$151,Inmatning!$G$19:$G$10003,"")</f>
        <v>0</v>
      </c>
      <c r="I183" s="10">
        <f>COUNTIFS(Inmatning!$D$19:$D$10003,I$151,Inmatning!$G$19:$G$10003,"")</f>
        <v>0</v>
      </c>
      <c r="J183" s="10">
        <f>COUNTIFS(Inmatning!$D$19:$D$10003,J$151,Inmatning!$G$19:$G$10003,"")</f>
        <v>0</v>
      </c>
      <c r="K183" s="10">
        <f>COUNTIFS(Inmatning!$D$19:$D$10003,K$151,Inmatning!$G$19:$G$10003,"")</f>
        <v>0</v>
      </c>
      <c r="L183" s="10">
        <f>COUNTIFS(Inmatning!$D$19:$D$10003,L$151,Inmatning!$G$19:$G$10003,"")</f>
        <v>0</v>
      </c>
      <c r="M183" s="10">
        <f>COUNTIFS(Inmatning!$D$19:$D$10003,M$151,Inmatning!$G$19:$G$10003,"")</f>
        <v>0</v>
      </c>
      <c r="N183" s="10">
        <f>COUNTIFS(Inmatning!$D$19:$D$10003,N$151,Inmatning!$G$19:$G$10003,"")</f>
        <v>0</v>
      </c>
      <c r="O183" s="10">
        <f>COUNTIFS(Inmatning!$D$19:$D$10003,O$151,Inmatning!$G$19:$G$10003,"")</f>
        <v>0</v>
      </c>
      <c r="P183" s="10">
        <f>COUNTIFS(Inmatning!$D$19:$D$10003,P$151,Inmatning!$G$19:$G$10003,"")</f>
        <v>0</v>
      </c>
      <c r="Q183" s="10">
        <f>COUNTIFS(Inmatning!$D$19:$D$10003,Q$151,Inmatning!$G$19:$G$10003,"")</f>
        <v>0</v>
      </c>
      <c r="R183" s="10">
        <f>COUNTIFS(Inmatning!$D$19:$D$10003,R$151,Inmatning!$G$19:$G$10003,"")</f>
        <v>0</v>
      </c>
      <c r="S183" s="10">
        <f>COUNTIFS(Inmatning!$D$19:$D$10003,S$151,Inmatning!$G$19:$G$10003,"")</f>
        <v>0</v>
      </c>
      <c r="T183" s="10">
        <f>COUNTIFS(Inmatning!$D$19:$D$10003,T$151,Inmatning!$G$19:$G$10003,"")</f>
        <v>0</v>
      </c>
      <c r="U183" s="10">
        <f>COUNTIFS(Inmatning!$D$19:$D$10003,U$151,Inmatning!$G$19:$G$10003,"")</f>
        <v>0</v>
      </c>
      <c r="V183" s="57">
        <f>SUM(D183:U183)</f>
        <v>0</v>
      </c>
      <c r="W183" s="58"/>
    </row>
    <row r="184" spans="1:23" x14ac:dyDescent="0.35">
      <c r="D184" s="17" t="e">
        <f t="shared" ref="D184:U184" si="5">SUM(D181/(D181+D182))</f>
        <v>#DIV/0!</v>
      </c>
      <c r="E184" s="17" t="e">
        <f t="shared" si="5"/>
        <v>#DIV/0!</v>
      </c>
      <c r="F184" s="17" t="e">
        <f t="shared" si="5"/>
        <v>#DIV/0!</v>
      </c>
      <c r="G184" s="17" t="e">
        <f t="shared" si="5"/>
        <v>#DIV/0!</v>
      </c>
      <c r="H184" s="17" t="e">
        <f t="shared" si="5"/>
        <v>#DIV/0!</v>
      </c>
      <c r="I184" s="17" t="e">
        <f t="shared" si="5"/>
        <v>#DIV/0!</v>
      </c>
      <c r="J184" s="17" t="e">
        <f t="shared" si="5"/>
        <v>#DIV/0!</v>
      </c>
      <c r="K184" s="17" t="e">
        <f t="shared" si="5"/>
        <v>#DIV/0!</v>
      </c>
      <c r="L184" s="17" t="e">
        <f t="shared" si="5"/>
        <v>#DIV/0!</v>
      </c>
      <c r="M184" s="17" t="e">
        <f t="shared" si="5"/>
        <v>#DIV/0!</v>
      </c>
      <c r="N184" s="17" t="e">
        <f t="shared" si="5"/>
        <v>#DIV/0!</v>
      </c>
      <c r="O184" s="17" t="e">
        <f t="shared" si="5"/>
        <v>#DIV/0!</v>
      </c>
      <c r="P184" s="17" t="e">
        <f t="shared" si="5"/>
        <v>#DIV/0!</v>
      </c>
      <c r="Q184" s="17" t="e">
        <f t="shared" si="5"/>
        <v>#DIV/0!</v>
      </c>
      <c r="R184" s="17" t="e">
        <f t="shared" si="5"/>
        <v>#DIV/0!</v>
      </c>
      <c r="S184" s="17" t="e">
        <f t="shared" si="5"/>
        <v>#DIV/0!</v>
      </c>
      <c r="T184" s="17" t="e">
        <f t="shared" si="5"/>
        <v>#DIV/0!</v>
      </c>
      <c r="U184" s="17" t="e">
        <f t="shared" si="5"/>
        <v>#DIV/0!</v>
      </c>
    </row>
    <row r="185" spans="1:23" ht="266" customHeight="1" x14ac:dyDescent="0.35"/>
    <row r="202" spans="1:23" ht="21" x14ac:dyDescent="0.5">
      <c r="A202" s="39" t="s">
        <v>51</v>
      </c>
      <c r="B202" s="39"/>
      <c r="C202" s="39"/>
      <c r="D202" s="39"/>
      <c r="E202" s="39"/>
      <c r="F202" s="39"/>
      <c r="G202" s="39"/>
      <c r="H202" s="39"/>
      <c r="I202" s="39"/>
      <c r="J202" s="39"/>
      <c r="K202" s="39"/>
      <c r="L202" s="39"/>
      <c r="M202" s="39"/>
      <c r="N202" s="39"/>
      <c r="O202" s="39"/>
      <c r="P202" s="39"/>
      <c r="Q202" s="39"/>
      <c r="R202" s="39"/>
      <c r="S202" s="39"/>
      <c r="T202" s="39"/>
      <c r="U202" s="39"/>
      <c r="V202" s="39"/>
      <c r="W202" s="39"/>
    </row>
    <row r="204" spans="1:23" x14ac:dyDescent="0.35">
      <c r="A204" s="59" t="s">
        <v>0</v>
      </c>
      <c r="B204" s="59"/>
      <c r="C204" s="59"/>
      <c r="D204" s="59"/>
      <c r="E204" s="59"/>
      <c r="F204" s="59"/>
      <c r="G204" s="60">
        <f>SUM(V210:W212)</f>
        <v>0</v>
      </c>
      <c r="H204" s="60"/>
      <c r="I204" s="60"/>
      <c r="J204" s="60"/>
    </row>
    <row r="205" spans="1:23" x14ac:dyDescent="0.35">
      <c r="A205" s="59" t="s">
        <v>53</v>
      </c>
      <c r="B205" s="59"/>
      <c r="C205" s="59"/>
      <c r="D205" s="59"/>
      <c r="E205" s="59"/>
      <c r="F205" s="59"/>
      <c r="G205" s="60">
        <f>SUM(V210)</f>
        <v>0</v>
      </c>
      <c r="H205" s="60"/>
      <c r="I205" s="61" t="e">
        <f>SUM(G205/G204)</f>
        <v>#DIV/0!</v>
      </c>
      <c r="J205" s="61"/>
    </row>
    <row r="206" spans="1:23" x14ac:dyDescent="0.35">
      <c r="A206" s="59" t="s">
        <v>44</v>
      </c>
      <c r="B206" s="59"/>
      <c r="C206" s="59"/>
      <c r="D206" s="59"/>
      <c r="E206" s="59"/>
      <c r="F206" s="59"/>
      <c r="G206" s="60">
        <f>SUM(V211)</f>
        <v>0</v>
      </c>
      <c r="H206" s="60"/>
      <c r="I206" s="61" t="e">
        <f>SUM(G206/G204)</f>
        <v>#DIV/0!</v>
      </c>
      <c r="J206" s="61"/>
    </row>
    <row r="207" spans="1:23" x14ac:dyDescent="0.35">
      <c r="A207" s="59" t="s">
        <v>47</v>
      </c>
      <c r="B207" s="59"/>
      <c r="C207" s="59"/>
      <c r="D207" s="59"/>
      <c r="E207" s="59"/>
      <c r="F207" s="59"/>
      <c r="G207" s="60">
        <f>SUM(V212)</f>
        <v>0</v>
      </c>
      <c r="H207" s="60"/>
      <c r="I207" s="61" t="e">
        <f>SUM(G207/G204)</f>
        <v>#DIV/0!</v>
      </c>
      <c r="J207" s="61"/>
    </row>
    <row r="209" spans="1:23" x14ac:dyDescent="0.35">
      <c r="A209" s="54" t="s">
        <v>4</v>
      </c>
      <c r="B209" s="55"/>
      <c r="C209" s="56"/>
      <c r="D209" s="11" t="s">
        <v>18</v>
      </c>
      <c r="E209" s="11">
        <v>5</v>
      </c>
      <c r="F209" s="11">
        <v>6</v>
      </c>
      <c r="G209" s="11">
        <v>7</v>
      </c>
      <c r="H209" s="11">
        <v>8</v>
      </c>
      <c r="I209" s="11">
        <v>9</v>
      </c>
      <c r="J209" s="11">
        <v>10</v>
      </c>
      <c r="K209" s="11">
        <v>11</v>
      </c>
      <c r="L209" s="11">
        <v>12</v>
      </c>
      <c r="M209" s="11">
        <v>13</v>
      </c>
      <c r="N209" s="11">
        <v>14</v>
      </c>
      <c r="O209" s="11">
        <v>15</v>
      </c>
      <c r="P209" s="11">
        <v>16</v>
      </c>
      <c r="Q209" s="11">
        <v>17</v>
      </c>
      <c r="R209" s="11">
        <v>18</v>
      </c>
      <c r="S209" s="11">
        <v>19</v>
      </c>
      <c r="T209" s="11">
        <v>20</v>
      </c>
      <c r="U209" s="11">
        <v>21</v>
      </c>
      <c r="V209" s="54" t="s">
        <v>10</v>
      </c>
      <c r="W209" s="56"/>
    </row>
    <row r="210" spans="1:23" x14ac:dyDescent="0.35">
      <c r="A210" s="54" t="s">
        <v>43</v>
      </c>
      <c r="B210" s="55"/>
      <c r="C210" s="56"/>
      <c r="D210" s="10">
        <f>COUNTIFS(Inmatning!$D$19:$D$10003,D$151,Inmatning!$H$19:$H$10003,"j")</f>
        <v>0</v>
      </c>
      <c r="E210" s="10">
        <f>COUNTIFS(Inmatning!$D$19:$D$10003,E$151,Inmatning!$H$19:$H$10003,"j")</f>
        <v>0</v>
      </c>
      <c r="F210" s="10">
        <f>COUNTIFS(Inmatning!$D$19:$D$10003,F$151,Inmatning!$H$19:$H$10003,"j")</f>
        <v>0</v>
      </c>
      <c r="G210" s="10">
        <f>COUNTIFS(Inmatning!$D$19:$D$10003,G$151,Inmatning!$H$19:$H$10003,"j")</f>
        <v>0</v>
      </c>
      <c r="H210" s="10">
        <f>COUNTIFS(Inmatning!$D$19:$D$10003,H$151,Inmatning!$H$19:$H$10003,"j")</f>
        <v>0</v>
      </c>
      <c r="I210" s="10">
        <f>COUNTIFS(Inmatning!$D$19:$D$10003,I$151,Inmatning!$H$19:$H$10003,"j")</f>
        <v>0</v>
      </c>
      <c r="J210" s="10">
        <f>COUNTIFS(Inmatning!$D$19:$D$10003,J$151,Inmatning!$H$19:$H$10003,"j")</f>
        <v>0</v>
      </c>
      <c r="K210" s="10">
        <f>COUNTIFS(Inmatning!$D$19:$D$10003,K$151,Inmatning!$H$19:$H$10003,"j")</f>
        <v>0</v>
      </c>
      <c r="L210" s="10">
        <f>COUNTIFS(Inmatning!$D$19:$D$10003,L$151,Inmatning!$H$19:$H$10003,"j")</f>
        <v>0</v>
      </c>
      <c r="M210" s="10">
        <f>COUNTIFS(Inmatning!$D$19:$D$10003,M$151,Inmatning!$H$19:$H$10003,"j")</f>
        <v>0</v>
      </c>
      <c r="N210" s="10">
        <f>COUNTIFS(Inmatning!$D$19:$D$10003,N$151,Inmatning!$H$19:$H$10003,"j")</f>
        <v>0</v>
      </c>
      <c r="O210" s="10">
        <f>COUNTIFS(Inmatning!$D$19:$D$10003,O$151,Inmatning!$H$19:$H$10003,"j")</f>
        <v>0</v>
      </c>
      <c r="P210" s="10">
        <f>COUNTIFS(Inmatning!$D$19:$D$10003,P$151,Inmatning!$H$19:$H$10003,"j")</f>
        <v>0</v>
      </c>
      <c r="Q210" s="10">
        <f>COUNTIFS(Inmatning!$D$19:$D$10003,Q$151,Inmatning!$H$19:$H$10003,"j")</f>
        <v>0</v>
      </c>
      <c r="R210" s="10">
        <f>COUNTIFS(Inmatning!$D$19:$D$10003,R$151,Inmatning!$H$19:$H$10003,"j")</f>
        <v>0</v>
      </c>
      <c r="S210" s="10">
        <f>COUNTIFS(Inmatning!$D$19:$D$10003,S$151,Inmatning!$H$19:$H$10003,"j")</f>
        <v>0</v>
      </c>
      <c r="T210" s="10">
        <f>COUNTIFS(Inmatning!$D$19:$D$10003,T$151,Inmatning!$H$19:$H$10003,"j")</f>
        <v>0</v>
      </c>
      <c r="U210" s="10">
        <f>COUNTIFS(Inmatning!$D$19:$D$10003,U$151,Inmatning!$H$19:$H$10003,"j")</f>
        <v>0</v>
      </c>
      <c r="V210" s="57">
        <f>SUM(D210:U210)</f>
        <v>0</v>
      </c>
      <c r="W210" s="58"/>
    </row>
    <row r="211" spans="1:23" x14ac:dyDescent="0.35">
      <c r="A211" s="54" t="s">
        <v>44</v>
      </c>
      <c r="B211" s="55"/>
      <c r="C211" s="56"/>
      <c r="D211" s="10">
        <f>COUNTIFS(Inmatning!$D$19:$D$10003,D$151,Inmatning!$H$19:$H$10003,"n")</f>
        <v>0</v>
      </c>
      <c r="E211" s="10">
        <f>COUNTIFS(Inmatning!$D$19:$D$10003,E$151,Inmatning!$H$19:$H$10003,"n")</f>
        <v>0</v>
      </c>
      <c r="F211" s="10">
        <f>COUNTIFS(Inmatning!$D$19:$D$10003,F$151,Inmatning!$H$19:$H$10003,"n")</f>
        <v>0</v>
      </c>
      <c r="G211" s="10">
        <f>COUNTIFS(Inmatning!$D$19:$D$10003,G$151,Inmatning!$H$19:$H$10003,"n")</f>
        <v>0</v>
      </c>
      <c r="H211" s="10">
        <f>COUNTIFS(Inmatning!$D$19:$D$10003,H$151,Inmatning!$H$19:$H$10003,"n")</f>
        <v>0</v>
      </c>
      <c r="I211" s="10">
        <f>COUNTIFS(Inmatning!$D$19:$D$10003,I$151,Inmatning!$H$19:$H$10003,"n")</f>
        <v>0</v>
      </c>
      <c r="J211" s="10">
        <f>COUNTIFS(Inmatning!$D$19:$D$10003,J$151,Inmatning!$H$19:$H$10003,"n")</f>
        <v>0</v>
      </c>
      <c r="K211" s="10">
        <f>COUNTIFS(Inmatning!$D$19:$D$10003,K$151,Inmatning!$H$19:$H$10003,"n")</f>
        <v>0</v>
      </c>
      <c r="L211" s="10">
        <f>COUNTIFS(Inmatning!$D$19:$D$10003,L$151,Inmatning!$H$19:$H$10003,"n")</f>
        <v>0</v>
      </c>
      <c r="M211" s="10">
        <f>COUNTIFS(Inmatning!$D$19:$D$10003,M$151,Inmatning!$H$19:$H$10003,"n")</f>
        <v>0</v>
      </c>
      <c r="N211" s="10">
        <f>COUNTIFS(Inmatning!$D$19:$D$10003,N$151,Inmatning!$H$19:$H$10003,"n")</f>
        <v>0</v>
      </c>
      <c r="O211" s="10">
        <f>COUNTIFS(Inmatning!$D$19:$D$10003,O$151,Inmatning!$H$19:$H$10003,"n")</f>
        <v>0</v>
      </c>
      <c r="P211" s="10">
        <f>COUNTIFS(Inmatning!$D$19:$D$10003,P$151,Inmatning!$H$19:$H$10003,"n")</f>
        <v>0</v>
      </c>
      <c r="Q211" s="10">
        <f>COUNTIFS(Inmatning!$D$19:$D$10003,Q$151,Inmatning!$H$19:$H$10003,"n")</f>
        <v>0</v>
      </c>
      <c r="R211" s="10">
        <f>COUNTIFS(Inmatning!$D$19:$D$10003,R$151,Inmatning!$H$19:$H$10003,"n")</f>
        <v>0</v>
      </c>
      <c r="S211" s="10">
        <f>COUNTIFS(Inmatning!$D$19:$D$10003,S$151,Inmatning!$H$19:$H$10003,"n")</f>
        <v>0</v>
      </c>
      <c r="T211" s="10">
        <f>COUNTIFS(Inmatning!$D$19:$D$10003,T$151,Inmatning!$H$19:$H$10003,"n")</f>
        <v>0</v>
      </c>
      <c r="U211" s="10">
        <f>COUNTIFS(Inmatning!$D$19:$D$10003,U$151,Inmatning!$H$19:$H$10003,"n")</f>
        <v>0</v>
      </c>
      <c r="V211" s="57">
        <f>SUM(D211:U211)</f>
        <v>0</v>
      </c>
      <c r="W211" s="58"/>
    </row>
    <row r="212" spans="1:23" x14ac:dyDescent="0.35">
      <c r="A212" s="54" t="s">
        <v>45</v>
      </c>
      <c r="B212" s="55"/>
      <c r="C212" s="56"/>
      <c r="D212" s="10">
        <f>COUNTIFS(Inmatning!$D$19:$D$10003,D$151,Inmatning!$H$19:$H$10003,"")</f>
        <v>0</v>
      </c>
      <c r="E212" s="10">
        <f>COUNTIFS(Inmatning!$D$19:$D$10003,E$151,Inmatning!$H$19:$H$10003,"")</f>
        <v>0</v>
      </c>
      <c r="F212" s="10">
        <f>COUNTIFS(Inmatning!$D$19:$D$10003,F$151,Inmatning!$H$19:$H$10003,"")</f>
        <v>0</v>
      </c>
      <c r="G212" s="10">
        <f>COUNTIFS(Inmatning!$D$19:$D$10003,G$151,Inmatning!$H$19:$H$10003,"")</f>
        <v>0</v>
      </c>
      <c r="H212" s="10">
        <f>COUNTIFS(Inmatning!$D$19:$D$10003,H$151,Inmatning!$H$19:$H$10003,"")</f>
        <v>0</v>
      </c>
      <c r="I212" s="10">
        <f>COUNTIFS(Inmatning!$D$19:$D$10003,I$151,Inmatning!$H$19:$H$10003,"")</f>
        <v>0</v>
      </c>
      <c r="J212" s="10">
        <f>COUNTIFS(Inmatning!$D$19:$D$10003,J$151,Inmatning!$H$19:$H$10003,"")</f>
        <v>0</v>
      </c>
      <c r="K212" s="10">
        <f>COUNTIFS(Inmatning!$D$19:$D$10003,K$151,Inmatning!$H$19:$H$10003,"")</f>
        <v>0</v>
      </c>
      <c r="L212" s="10">
        <f>COUNTIFS(Inmatning!$D$19:$D$10003,L$151,Inmatning!$H$19:$H$10003,"")</f>
        <v>0</v>
      </c>
      <c r="M212" s="10">
        <f>COUNTIFS(Inmatning!$D$19:$D$10003,M$151,Inmatning!$H$19:$H$10003,"")</f>
        <v>0</v>
      </c>
      <c r="N212" s="10">
        <f>COUNTIFS(Inmatning!$D$19:$D$10003,N$151,Inmatning!$H$19:$H$10003,"")</f>
        <v>0</v>
      </c>
      <c r="O212" s="10">
        <f>COUNTIFS(Inmatning!$D$19:$D$10003,O$151,Inmatning!$H$19:$H$10003,"")</f>
        <v>0</v>
      </c>
      <c r="P212" s="10">
        <f>COUNTIFS(Inmatning!$D$19:$D$10003,P$151,Inmatning!$H$19:$H$10003,"")</f>
        <v>0</v>
      </c>
      <c r="Q212" s="10">
        <f>COUNTIFS(Inmatning!$D$19:$D$10003,Q$151,Inmatning!$H$19:$H$10003,"")</f>
        <v>0</v>
      </c>
      <c r="R212" s="10">
        <f>COUNTIFS(Inmatning!$D$19:$D$10003,R$151,Inmatning!$H$19:$H$10003,"")</f>
        <v>0</v>
      </c>
      <c r="S212" s="10">
        <f>COUNTIFS(Inmatning!$D$19:$D$10003,S$151,Inmatning!$H$19:$H$10003,"")</f>
        <v>0</v>
      </c>
      <c r="T212" s="10">
        <f>COUNTIFS(Inmatning!$D$19:$D$10003,T$151,Inmatning!$H$19:$H$10003,"")</f>
        <v>0</v>
      </c>
      <c r="U212" s="10">
        <f>COUNTIFS(Inmatning!$D$19:$D$10003,U$151,Inmatning!$H$19:$H$10003,"")</f>
        <v>0</v>
      </c>
      <c r="V212" s="57">
        <f>SUM(D212:U212)</f>
        <v>0</v>
      </c>
      <c r="W212" s="58"/>
    </row>
    <row r="213" spans="1:23" x14ac:dyDescent="0.35">
      <c r="D213" s="17" t="e">
        <f t="shared" ref="D213:U213" si="6">SUM(D210/(D210+D211))</f>
        <v>#DIV/0!</v>
      </c>
      <c r="E213" s="17" t="e">
        <f t="shared" si="6"/>
        <v>#DIV/0!</v>
      </c>
      <c r="F213" s="17" t="e">
        <f t="shared" si="6"/>
        <v>#DIV/0!</v>
      </c>
      <c r="G213" s="17" t="e">
        <f t="shared" si="6"/>
        <v>#DIV/0!</v>
      </c>
      <c r="H213" s="17" t="e">
        <f t="shared" si="6"/>
        <v>#DIV/0!</v>
      </c>
      <c r="I213" s="17" t="e">
        <f t="shared" si="6"/>
        <v>#DIV/0!</v>
      </c>
      <c r="J213" s="17" t="e">
        <f t="shared" si="6"/>
        <v>#DIV/0!</v>
      </c>
      <c r="K213" s="17" t="e">
        <f t="shared" si="6"/>
        <v>#DIV/0!</v>
      </c>
      <c r="L213" s="17" t="e">
        <f t="shared" si="6"/>
        <v>#DIV/0!</v>
      </c>
      <c r="M213" s="17" t="e">
        <f t="shared" si="6"/>
        <v>#DIV/0!</v>
      </c>
      <c r="N213" s="17" t="e">
        <f t="shared" si="6"/>
        <v>#DIV/0!</v>
      </c>
      <c r="O213" s="17" t="e">
        <f t="shared" si="6"/>
        <v>#DIV/0!</v>
      </c>
      <c r="P213" s="17" t="e">
        <f t="shared" si="6"/>
        <v>#DIV/0!</v>
      </c>
      <c r="Q213" s="17" t="e">
        <f t="shared" si="6"/>
        <v>#DIV/0!</v>
      </c>
      <c r="R213" s="17" t="e">
        <f t="shared" si="6"/>
        <v>#DIV/0!</v>
      </c>
      <c r="S213" s="17" t="e">
        <f t="shared" si="6"/>
        <v>#DIV/0!</v>
      </c>
      <c r="T213" s="17" t="e">
        <f t="shared" si="6"/>
        <v>#DIV/0!</v>
      </c>
      <c r="U213" s="17" t="e">
        <f t="shared" si="6"/>
        <v>#DIV/0!</v>
      </c>
    </row>
    <row r="214" spans="1:23" ht="266" customHeight="1" x14ac:dyDescent="0.35"/>
  </sheetData>
  <mergeCells count="150">
    <mergeCell ref="H119:I119"/>
    <mergeCell ref="J119:K119"/>
    <mergeCell ref="L119:M119"/>
    <mergeCell ref="N119:O119"/>
    <mergeCell ref="D120:E120"/>
    <mergeCell ref="F120:G120"/>
    <mergeCell ref="H120:I120"/>
    <mergeCell ref="J120:K120"/>
    <mergeCell ref="L120:M120"/>
    <mergeCell ref="A103:D103"/>
    <mergeCell ref="A104:D104"/>
    <mergeCell ref="A105:D105"/>
    <mergeCell ref="A106:D106"/>
    <mergeCell ref="A115:W115"/>
    <mergeCell ref="N117:O117"/>
    <mergeCell ref="A119:C119"/>
    <mergeCell ref="A120:C120"/>
    <mergeCell ref="D118:E118"/>
    <mergeCell ref="F118:G118"/>
    <mergeCell ref="H118:I118"/>
    <mergeCell ref="J118:K118"/>
    <mergeCell ref="L118:M118"/>
    <mergeCell ref="N118:O118"/>
    <mergeCell ref="D117:E117"/>
    <mergeCell ref="F117:G117"/>
    <mergeCell ref="H117:I117"/>
    <mergeCell ref="J117:K117"/>
    <mergeCell ref="L117:M117"/>
    <mergeCell ref="A118:C118"/>
    <mergeCell ref="A117:C117"/>
    <mergeCell ref="N120:O120"/>
    <mergeCell ref="D119:E119"/>
    <mergeCell ref="F119:G119"/>
    <mergeCell ref="A29:W29"/>
    <mergeCell ref="A31:C31"/>
    <mergeCell ref="V31:W31"/>
    <mergeCell ref="O5:Q5"/>
    <mergeCell ref="A102:D102"/>
    <mergeCell ref="A92:D92"/>
    <mergeCell ref="A93:D93"/>
    <mergeCell ref="A94:D94"/>
    <mergeCell ref="A95:D95"/>
    <mergeCell ref="A96:D96"/>
    <mergeCell ref="A97:D97"/>
    <mergeCell ref="A98:D98"/>
    <mergeCell ref="A99:D99"/>
    <mergeCell ref="A100:D100"/>
    <mergeCell ref="A101:D101"/>
    <mergeCell ref="A91:D91"/>
    <mergeCell ref="U3:W3"/>
    <mergeCell ref="F4:H4"/>
    <mergeCell ref="I4:K4"/>
    <mergeCell ref="L4:N4"/>
    <mergeCell ref="O4:Q4"/>
    <mergeCell ref="R4:T4"/>
    <mergeCell ref="U4:W4"/>
    <mergeCell ref="F3:H3"/>
    <mergeCell ref="I3:K3"/>
    <mergeCell ref="L3:N3"/>
    <mergeCell ref="O3:Q3"/>
    <mergeCell ref="R3:T3"/>
    <mergeCell ref="A144:W144"/>
    <mergeCell ref="A151:C151"/>
    <mergeCell ref="V151:W151"/>
    <mergeCell ref="A152:C152"/>
    <mergeCell ref="V152:W152"/>
    <mergeCell ref="A4:E4"/>
    <mergeCell ref="A5:E5"/>
    <mergeCell ref="A89:D89"/>
    <mergeCell ref="A90:D90"/>
    <mergeCell ref="V62:W62"/>
    <mergeCell ref="A62:C62"/>
    <mergeCell ref="A32:C32"/>
    <mergeCell ref="V32:W32"/>
    <mergeCell ref="A60:C60"/>
    <mergeCell ref="A61:C61"/>
    <mergeCell ref="V61:W61"/>
    <mergeCell ref="V60:W60"/>
    <mergeCell ref="A57:W57"/>
    <mergeCell ref="A86:W86"/>
    <mergeCell ref="F5:H5"/>
    <mergeCell ref="I5:K5"/>
    <mergeCell ref="L5:N5"/>
    <mergeCell ref="R5:T5"/>
    <mergeCell ref="U5:W5"/>
    <mergeCell ref="A146:F146"/>
    <mergeCell ref="A147:F147"/>
    <mergeCell ref="G146:H146"/>
    <mergeCell ref="I147:J147"/>
    <mergeCell ref="A148:F148"/>
    <mergeCell ref="A149:F149"/>
    <mergeCell ref="G147:H147"/>
    <mergeCell ref="G148:H148"/>
    <mergeCell ref="G149:H149"/>
    <mergeCell ref="I148:J148"/>
    <mergeCell ref="I149:J149"/>
    <mergeCell ref="I146:J146"/>
    <mergeCell ref="A173:W173"/>
    <mergeCell ref="A175:F175"/>
    <mergeCell ref="G175:H175"/>
    <mergeCell ref="I175:J175"/>
    <mergeCell ref="A176:F176"/>
    <mergeCell ref="G176:H176"/>
    <mergeCell ref="I176:J176"/>
    <mergeCell ref="A153:C153"/>
    <mergeCell ref="V153:W153"/>
    <mergeCell ref="A154:C154"/>
    <mergeCell ref="V154:W154"/>
    <mergeCell ref="V181:W181"/>
    <mergeCell ref="A182:C182"/>
    <mergeCell ref="V182:W182"/>
    <mergeCell ref="A177:F177"/>
    <mergeCell ref="G177:H177"/>
    <mergeCell ref="I177:J177"/>
    <mergeCell ref="A178:F178"/>
    <mergeCell ref="G178:H178"/>
    <mergeCell ref="I178:J178"/>
    <mergeCell ref="A211:C211"/>
    <mergeCell ref="V211:W211"/>
    <mergeCell ref="A212:C212"/>
    <mergeCell ref="V212:W212"/>
    <mergeCell ref="A207:F207"/>
    <mergeCell ref="G207:H207"/>
    <mergeCell ref="I207:J207"/>
    <mergeCell ref="A209:C209"/>
    <mergeCell ref="V209:W209"/>
    <mergeCell ref="AA3:AC3"/>
    <mergeCell ref="AA4:AC4"/>
    <mergeCell ref="AA5:AC5"/>
    <mergeCell ref="A1:AC1"/>
    <mergeCell ref="X3:Z3"/>
    <mergeCell ref="X4:Z4"/>
    <mergeCell ref="X5:Z5"/>
    <mergeCell ref="A210:C210"/>
    <mergeCell ref="V210:W210"/>
    <mergeCell ref="A205:F205"/>
    <mergeCell ref="G205:H205"/>
    <mergeCell ref="I205:J205"/>
    <mergeCell ref="A206:F206"/>
    <mergeCell ref="G206:H206"/>
    <mergeCell ref="I206:J206"/>
    <mergeCell ref="A183:C183"/>
    <mergeCell ref="V183:W183"/>
    <mergeCell ref="A202:W202"/>
    <mergeCell ref="A204:F204"/>
    <mergeCell ref="G204:H204"/>
    <mergeCell ref="I204:J204"/>
    <mergeCell ref="A180:C180"/>
    <mergeCell ref="V180:W180"/>
    <mergeCell ref="A181:C181"/>
  </mergeCells>
  <phoneticPr fontId="5" type="noConversion"/>
  <pageMargins left="0.75" right="0.75" top="1" bottom="1" header="0.5" footer="0.5"/>
  <pageSetup paperSize="9"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zoomScaleNormal="100" workbookViewId="0">
      <selection activeCell="A19" sqref="A19"/>
    </sheetView>
  </sheetViews>
  <sheetFormatPr defaultRowHeight="15.5" x14ac:dyDescent="0.35"/>
  <cols>
    <col min="1" max="1" width="118.58203125" style="33" customWidth="1"/>
  </cols>
  <sheetData>
    <row r="1" spans="1:1" ht="21" x14ac:dyDescent="0.5">
      <c r="A1" s="34" t="s">
        <v>74</v>
      </c>
    </row>
    <row r="2" spans="1:1" ht="31" x14ac:dyDescent="0.35">
      <c r="A2" s="32" t="s">
        <v>75</v>
      </c>
    </row>
    <row r="3" spans="1:1" x14ac:dyDescent="0.35">
      <c r="A3" s="32"/>
    </row>
    <row r="4" spans="1:1" x14ac:dyDescent="0.35">
      <c r="A4" s="35" t="s">
        <v>109</v>
      </c>
    </row>
    <row r="5" spans="1:1" x14ac:dyDescent="0.35">
      <c r="A5" s="32" t="s">
        <v>131</v>
      </c>
    </row>
    <row r="6" spans="1:1" x14ac:dyDescent="0.35">
      <c r="A6" s="32" t="s">
        <v>130</v>
      </c>
    </row>
    <row r="7" spans="1:1" x14ac:dyDescent="0.35">
      <c r="A7" s="32" t="s">
        <v>129</v>
      </c>
    </row>
    <row r="8" spans="1:1" x14ac:dyDescent="0.35">
      <c r="A8" s="32" t="s">
        <v>107</v>
      </c>
    </row>
    <row r="9" spans="1:1" x14ac:dyDescent="0.35">
      <c r="A9" s="32" t="s">
        <v>108</v>
      </c>
    </row>
    <row r="10" spans="1:1" x14ac:dyDescent="0.35">
      <c r="A10" s="32" t="s">
        <v>110</v>
      </c>
    </row>
    <row r="11" spans="1:1" x14ac:dyDescent="0.35">
      <c r="A11" s="35" t="s">
        <v>76</v>
      </c>
    </row>
    <row r="12" spans="1:1" x14ac:dyDescent="0.35">
      <c r="A12" s="32" t="s">
        <v>77</v>
      </c>
    </row>
    <row r="13" spans="1:1" x14ac:dyDescent="0.35">
      <c r="A13" s="32" t="s">
        <v>78</v>
      </c>
    </row>
    <row r="14" spans="1:1" x14ac:dyDescent="0.35">
      <c r="A14" s="32" t="s">
        <v>79</v>
      </c>
    </row>
    <row r="15" spans="1:1" x14ac:dyDescent="0.35">
      <c r="A15" s="32" t="s">
        <v>112</v>
      </c>
    </row>
    <row r="16" spans="1:1" x14ac:dyDescent="0.35">
      <c r="A16" s="35" t="s">
        <v>111</v>
      </c>
    </row>
    <row r="17" spans="1:1" x14ac:dyDescent="0.35">
      <c r="A17" s="32" t="s">
        <v>114</v>
      </c>
    </row>
    <row r="18" spans="1:1" x14ac:dyDescent="0.35">
      <c r="A18" s="32" t="s">
        <v>113</v>
      </c>
    </row>
    <row r="19" spans="1:1" x14ac:dyDescent="0.35">
      <c r="A19" s="32" t="s">
        <v>128</v>
      </c>
    </row>
    <row r="20" spans="1:1" x14ac:dyDescent="0.35">
      <c r="A20" s="35" t="s">
        <v>80</v>
      </c>
    </row>
    <row r="21" spans="1:1" x14ac:dyDescent="0.35">
      <c r="A21" s="32" t="s">
        <v>81</v>
      </c>
    </row>
    <row r="22" spans="1:1" x14ac:dyDescent="0.35">
      <c r="A22" s="32" t="s">
        <v>82</v>
      </c>
    </row>
    <row r="23" spans="1:1" x14ac:dyDescent="0.35">
      <c r="A23" s="32" t="s">
        <v>83</v>
      </c>
    </row>
    <row r="24" spans="1:1" x14ac:dyDescent="0.35">
      <c r="A24" s="32" t="s">
        <v>84</v>
      </c>
    </row>
    <row r="25" spans="1:1" x14ac:dyDescent="0.35">
      <c r="A25" s="32" t="s">
        <v>85</v>
      </c>
    </row>
    <row r="26" spans="1:1" x14ac:dyDescent="0.35">
      <c r="A26" s="32" t="s">
        <v>86</v>
      </c>
    </row>
    <row r="27" spans="1:1" x14ac:dyDescent="0.35">
      <c r="A27" s="32" t="s">
        <v>87</v>
      </c>
    </row>
    <row r="28" spans="1:1" x14ac:dyDescent="0.35">
      <c r="A28" s="32" t="s">
        <v>88</v>
      </c>
    </row>
    <row r="29" spans="1:1" x14ac:dyDescent="0.35">
      <c r="A29" s="32" t="s">
        <v>89</v>
      </c>
    </row>
    <row r="30" spans="1:1" x14ac:dyDescent="0.35">
      <c r="A30" s="32" t="s">
        <v>90</v>
      </c>
    </row>
    <row r="31" spans="1:1" x14ac:dyDescent="0.35">
      <c r="A31" s="32" t="s">
        <v>91</v>
      </c>
    </row>
    <row r="32" spans="1:1" x14ac:dyDescent="0.35">
      <c r="A32" s="32" t="s">
        <v>92</v>
      </c>
    </row>
    <row r="33" spans="1:1" x14ac:dyDescent="0.35">
      <c r="A33" s="32" t="s">
        <v>117</v>
      </c>
    </row>
    <row r="34" spans="1:1" x14ac:dyDescent="0.35">
      <c r="A34" s="35" t="s">
        <v>115</v>
      </c>
    </row>
    <row r="35" spans="1:1" x14ac:dyDescent="0.35">
      <c r="A35" s="32" t="s">
        <v>127</v>
      </c>
    </row>
    <row r="36" spans="1:1" x14ac:dyDescent="0.35">
      <c r="A36" s="32" t="s">
        <v>126</v>
      </c>
    </row>
    <row r="37" spans="1:1" x14ac:dyDescent="0.35">
      <c r="A37" s="32" t="s">
        <v>125</v>
      </c>
    </row>
    <row r="38" spans="1:1" x14ac:dyDescent="0.35">
      <c r="A38" s="32" t="s">
        <v>116</v>
      </c>
    </row>
    <row r="39" spans="1:1" x14ac:dyDescent="0.35">
      <c r="A39" s="32" t="s">
        <v>124</v>
      </c>
    </row>
    <row r="40" spans="1:1" x14ac:dyDescent="0.35">
      <c r="A40" s="35" t="s">
        <v>93</v>
      </c>
    </row>
    <row r="41" spans="1:1" x14ac:dyDescent="0.35">
      <c r="A41" s="32" t="s">
        <v>94</v>
      </c>
    </row>
    <row r="42" spans="1:1" x14ac:dyDescent="0.35">
      <c r="A42" s="32" t="s">
        <v>95</v>
      </c>
    </row>
    <row r="43" spans="1:1" x14ac:dyDescent="0.35">
      <c r="A43" s="32" t="s">
        <v>96</v>
      </c>
    </row>
    <row r="44" spans="1:1" x14ac:dyDescent="0.35">
      <c r="A44" s="32" t="s">
        <v>97</v>
      </c>
    </row>
    <row r="45" spans="1:1" x14ac:dyDescent="0.35">
      <c r="A45" s="32" t="s">
        <v>98</v>
      </c>
    </row>
    <row r="46" spans="1:1" x14ac:dyDescent="0.35">
      <c r="A46" s="32" t="s">
        <v>99</v>
      </c>
    </row>
    <row r="47" spans="1:1" x14ac:dyDescent="0.35">
      <c r="A47" s="32" t="s">
        <v>100</v>
      </c>
    </row>
    <row r="48" spans="1:1" x14ac:dyDescent="0.35">
      <c r="A48" s="32" t="s">
        <v>101</v>
      </c>
    </row>
    <row r="49" spans="1:1" x14ac:dyDescent="0.35">
      <c r="A49" s="35" t="s">
        <v>102</v>
      </c>
    </row>
    <row r="50" spans="1:1" x14ac:dyDescent="0.35">
      <c r="A50" s="32" t="s">
        <v>103</v>
      </c>
    </row>
    <row r="51" spans="1:1" x14ac:dyDescent="0.35">
      <c r="A51" s="32" t="s">
        <v>104</v>
      </c>
    </row>
    <row r="52" spans="1:1" x14ac:dyDescent="0.35">
      <c r="A52" s="32" t="s">
        <v>105</v>
      </c>
    </row>
    <row r="53" spans="1:1" x14ac:dyDescent="0.35">
      <c r="A53" s="32" t="s">
        <v>106</v>
      </c>
    </row>
    <row r="54" spans="1:1" x14ac:dyDescent="0.35">
      <c r="A54" s="32" t="s">
        <v>120</v>
      </c>
    </row>
    <row r="55" spans="1:1" x14ac:dyDescent="0.35">
      <c r="A55" s="36" t="s">
        <v>118</v>
      </c>
    </row>
    <row r="56" spans="1:1" x14ac:dyDescent="0.35">
      <c r="A56" s="33" t="s">
        <v>119</v>
      </c>
    </row>
    <row r="57" spans="1:1" x14ac:dyDescent="0.35">
      <c r="A57" s="33" t="s">
        <v>121</v>
      </c>
    </row>
    <row r="58" spans="1:1" x14ac:dyDescent="0.35">
      <c r="A58" s="33" t="s">
        <v>122</v>
      </c>
    </row>
    <row r="59" spans="1:1" x14ac:dyDescent="0.35">
      <c r="A59" s="33" t="s">
        <v>123</v>
      </c>
    </row>
    <row r="60" spans="1:1" x14ac:dyDescent="0.35">
      <c r="A60" s="36" t="s">
        <v>133</v>
      </c>
    </row>
    <row r="61" spans="1:1" x14ac:dyDescent="0.35">
      <c r="A61" s="33" t="s">
        <v>135</v>
      </c>
    </row>
    <row r="62" spans="1:1" x14ac:dyDescent="0.35">
      <c r="A62" s="33" t="s">
        <v>134</v>
      </c>
    </row>
    <row r="63" spans="1:1" x14ac:dyDescent="0.35">
      <c r="A63" s="33" t="s">
        <v>136</v>
      </c>
    </row>
    <row r="64" spans="1:1" x14ac:dyDescent="0.35">
      <c r="A64" s="33" t="s">
        <v>137</v>
      </c>
    </row>
    <row r="65" spans="1:1" x14ac:dyDescent="0.35">
      <c r="A65" s="33" t="s">
        <v>138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election activeCell="A19" sqref="A19"/>
    </sheetView>
  </sheetViews>
  <sheetFormatPr defaultColWidth="8.83203125" defaultRowHeight="15.5" x14ac:dyDescent="0.35"/>
  <cols>
    <col min="1" max="1" width="95.5" customWidth="1"/>
  </cols>
  <sheetData>
    <row r="1" spans="1:1" x14ac:dyDescent="0.35">
      <c r="A1" s="19" t="s">
        <v>65</v>
      </c>
    </row>
    <row r="2" spans="1:1" x14ac:dyDescent="0.35">
      <c r="A2" s="19" t="s">
        <v>66</v>
      </c>
    </row>
    <row r="3" spans="1:1" x14ac:dyDescent="0.35">
      <c r="A3" s="19" t="s">
        <v>67</v>
      </c>
    </row>
    <row r="4" spans="1:1" ht="30" x14ac:dyDescent="0.35">
      <c r="A4" s="19" t="s">
        <v>68</v>
      </c>
    </row>
    <row r="5" spans="1:1" x14ac:dyDescent="0.35">
      <c r="A5" s="19" t="s">
        <v>54</v>
      </c>
    </row>
    <row r="6" spans="1:1" x14ac:dyDescent="0.35">
      <c r="A6" s="19" t="s">
        <v>55</v>
      </c>
    </row>
    <row r="7" spans="1:1" ht="30" x14ac:dyDescent="0.35">
      <c r="A7" s="19" t="s">
        <v>69</v>
      </c>
    </row>
    <row r="8" spans="1:1" x14ac:dyDescent="0.35">
      <c r="A8" s="19" t="s">
        <v>56</v>
      </c>
    </row>
    <row r="9" spans="1:1" ht="30" x14ac:dyDescent="0.35">
      <c r="A9" s="19" t="s">
        <v>57</v>
      </c>
    </row>
    <row r="10" spans="1:1" x14ac:dyDescent="0.35">
      <c r="A10" s="19" t="s">
        <v>70</v>
      </c>
    </row>
    <row r="11" spans="1:1" x14ac:dyDescent="0.35">
      <c r="A11" s="19" t="s">
        <v>73</v>
      </c>
    </row>
    <row r="12" spans="1:1" ht="30" x14ac:dyDescent="0.35">
      <c r="A12" s="19" t="s">
        <v>71</v>
      </c>
    </row>
    <row r="13" spans="1:1" x14ac:dyDescent="0.35">
      <c r="A13" s="19" t="s">
        <v>58</v>
      </c>
    </row>
    <row r="15" spans="1:1" ht="30" x14ac:dyDescent="0.35">
      <c r="A15" s="19" t="s">
        <v>72</v>
      </c>
    </row>
    <row r="16" spans="1:1" x14ac:dyDescent="0.35">
      <c r="A16" s="24"/>
    </row>
  </sheetData>
  <phoneticPr fontId="5" type="noConversion"/>
  <pageMargins left="0.7" right="0.7" top="0.75" bottom="0.75" header="0.3" footer="0.3"/>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Inmatning</vt:lpstr>
      <vt:lpstr>Sammanställning</vt:lpstr>
      <vt:lpstr>Frågor</vt:lpstr>
      <vt:lpstr>GIT</vt:lpstr>
    </vt:vector>
  </TitlesOfParts>
  <Company>Ola Lindgren Utveckling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 Lindgren</dc:creator>
  <cp:lastModifiedBy>Ulrika Jorsell (Golf)</cp:lastModifiedBy>
  <cp:lastPrinted>2016-03-07T12:50:55Z</cp:lastPrinted>
  <dcterms:created xsi:type="dcterms:W3CDTF">2015-01-28T10:28:27Z</dcterms:created>
  <dcterms:modified xsi:type="dcterms:W3CDTF">2018-01-22T08:53:10Z</dcterms:modified>
</cp:coreProperties>
</file>